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T:\SOZI\Seniorenbüro\SIA\SIGA Legislatur 20_25\12_09_23\"/>
    </mc:Choice>
  </mc:AlternateContent>
  <xr:revisionPtr revIDLastSave="0" documentId="13_ncr:1_{B540A1F4-A19B-404B-A7EE-1DF3F5102A34}" xr6:coauthVersionLast="47" xr6:coauthVersionMax="47" xr10:uidLastSave="{00000000-0000-0000-0000-000000000000}"/>
  <bookViews>
    <workbookView xWindow="6930" yWindow="5835" windowWidth="15390" windowHeight="8745" firstSheet="3" activeTab="7" xr2:uid="{00000000-000D-0000-FFFF-FFFF00000000}"/>
  </bookViews>
  <sheets>
    <sheet name="Deckblatt" sheetId="4" r:id="rId1"/>
    <sheet name="Kosten" sheetId="1" r:id="rId2"/>
    <sheet name="m²-Personen" sheetId="15" r:id="rId3"/>
    <sheet name="Kalkulation" sheetId="3" r:id="rId4"/>
    <sheet name="Kosten2020" sheetId="17" r:id="rId5"/>
    <sheet name="Kosten2019" sheetId="12" state="hidden" r:id="rId6"/>
    <sheet name="Mietwohnungen" sheetId="16" r:id="rId7"/>
    <sheet name="Größe-Personen" sheetId="18" r:id="rId8"/>
  </sheets>
  <definedNames>
    <definedName name="_xlnm.Print_Area" localSheetId="3">Kalkulation!$A$1:$B$19</definedName>
    <definedName name="_xlnm.Print_Area" localSheetId="1">Kosten!$B$1:$D$59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8" i="17" l="1"/>
  <c r="H38" i="17"/>
  <c r="F7" i="17"/>
  <c r="F29" i="17"/>
  <c r="I25" i="17"/>
  <c r="H25" i="17"/>
  <c r="I36" i="17" l="1"/>
  <c r="F38" i="17"/>
  <c r="D7" i="1" s="1"/>
  <c r="F36" i="17"/>
  <c r="D54" i="1" s="1"/>
  <c r="F35" i="17"/>
  <c r="D48" i="1" s="1"/>
  <c r="H33" i="17"/>
  <c r="I32" i="17"/>
  <c r="F32" i="17" s="1"/>
  <c r="D39" i="1" s="1"/>
  <c r="I29" i="17"/>
  <c r="I33" i="17" l="1"/>
  <c r="F27" i="17"/>
  <c r="F24" i="17"/>
  <c r="D31" i="1" s="1"/>
  <c r="F23" i="17"/>
  <c r="D30" i="1" s="1"/>
  <c r="F22" i="17"/>
  <c r="D29" i="1" s="1"/>
  <c r="I19" i="17"/>
  <c r="H19" i="17"/>
  <c r="I18" i="17"/>
  <c r="H18" i="17"/>
  <c r="I17" i="17"/>
  <c r="H17" i="17"/>
  <c r="I16" i="17"/>
  <c r="H16" i="17"/>
  <c r="I15" i="17"/>
  <c r="H15" i="17"/>
  <c r="F15" i="17" s="1"/>
  <c r="D22" i="1" s="1"/>
  <c r="H14" i="17"/>
  <c r="I14" i="17"/>
  <c r="I12" i="17"/>
  <c r="H12" i="17"/>
  <c r="I11" i="17"/>
  <c r="H11" i="17"/>
  <c r="F13" i="17"/>
  <c r="D20" i="1" s="1"/>
  <c r="F10" i="17"/>
  <c r="D17" i="1" s="1"/>
  <c r="I9" i="17"/>
  <c r="H9" i="17"/>
  <c r="H8" i="17"/>
  <c r="F9" i="17" l="1"/>
  <c r="D16" i="1" s="1"/>
  <c r="F17" i="17"/>
  <c r="D24" i="1" s="1"/>
  <c r="F16" i="17"/>
  <c r="D23" i="1" s="1"/>
  <c r="H20" i="17"/>
  <c r="H43" i="17" s="1"/>
  <c r="F12" i="17"/>
  <c r="D19" i="1" s="1"/>
  <c r="F19" i="17"/>
  <c r="D26" i="1" s="1"/>
  <c r="F18" i="17"/>
  <c r="D25" i="1" s="1"/>
  <c r="F14" i="17"/>
  <c r="D21" i="1" s="1"/>
  <c r="F11" i="17"/>
  <c r="D18" i="1" s="1"/>
  <c r="F6" i="17"/>
  <c r="D13" i="1" s="1"/>
  <c r="B8" i="3" s="1"/>
  <c r="I8" i="17"/>
  <c r="I20" i="17" s="1"/>
  <c r="I43" i="17" s="1"/>
  <c r="F40" i="17"/>
  <c r="F31" i="17"/>
  <c r="D38" i="1" s="1"/>
  <c r="F30" i="17"/>
  <c r="D37" i="1" s="1"/>
  <c r="D36" i="1"/>
  <c r="F28" i="17"/>
  <c r="D35" i="1" s="1"/>
  <c r="D14" i="1"/>
  <c r="F41" i="17" l="1"/>
  <c r="D42" i="1"/>
  <c r="F8" i="17"/>
  <c r="D15" i="1" s="1"/>
  <c r="F20" i="17"/>
  <c r="F33" i="17"/>
  <c r="F25" i="17"/>
  <c r="F43" i="17" l="1"/>
  <c r="O234" i="18"/>
  <c r="N234" i="18"/>
  <c r="G254" i="18"/>
  <c r="E254" i="18"/>
  <c r="I254" i="18" s="1"/>
  <c r="D254" i="18"/>
  <c r="G277" i="18"/>
  <c r="E277" i="18"/>
  <c r="D277" i="18"/>
  <c r="N260" i="18"/>
  <c r="O260" i="18"/>
  <c r="Q260" i="18"/>
  <c r="S260" i="18" l="1"/>
  <c r="I277" i="18"/>
  <c r="G321" i="18"/>
  <c r="E321" i="18"/>
  <c r="D321" i="18"/>
  <c r="G29" i="18"/>
  <c r="E29" i="18"/>
  <c r="D29" i="18"/>
  <c r="I29" i="18" l="1"/>
  <c r="Q273" i="18"/>
  <c r="O273" i="18"/>
  <c r="N273" i="18"/>
  <c r="Q234" i="18"/>
  <c r="S273" i="18" l="1"/>
  <c r="S234" i="18"/>
  <c r="L3" i="16"/>
  <c r="L4" i="16"/>
  <c r="L5" i="16"/>
  <c r="L6" i="16"/>
  <c r="L2" i="16"/>
  <c r="Q213" i="18" l="1"/>
  <c r="O213" i="18"/>
  <c r="Q202" i="18"/>
  <c r="O202" i="18"/>
  <c r="Q130" i="18"/>
  <c r="O130" i="18"/>
  <c r="Q103" i="18"/>
  <c r="O103" i="18"/>
  <c r="Q49" i="18"/>
  <c r="O49" i="18"/>
  <c r="G195" i="18"/>
  <c r="E195" i="18"/>
  <c r="I195" i="18" s="1"/>
  <c r="G95" i="18"/>
  <c r="E95" i="18"/>
  <c r="N213" i="18"/>
  <c r="N202" i="18"/>
  <c r="N130" i="18"/>
  <c r="B3" i="15" s="1"/>
  <c r="N103" i="18"/>
  <c r="N49" i="18"/>
  <c r="B2" i="15" s="1"/>
  <c r="D195" i="18"/>
  <c r="D95" i="18"/>
  <c r="S49" i="18" l="1"/>
  <c r="C2" i="15" s="1"/>
  <c r="S130" i="18"/>
  <c r="C3" i="15" s="1"/>
  <c r="S202" i="18"/>
  <c r="I95" i="18"/>
  <c r="S103" i="18"/>
  <c r="B5" i="15"/>
  <c r="B12" i="3" s="1"/>
  <c r="D34" i="1"/>
  <c r="B9" i="3"/>
  <c r="D41" i="17"/>
  <c r="D33" i="17"/>
  <c r="D25" i="17"/>
  <c r="D20" i="17"/>
  <c r="D43" i="17" l="1"/>
  <c r="C5" i="15"/>
  <c r="B17" i="3" s="1"/>
  <c r="G6" i="16"/>
  <c r="G5" i="16"/>
  <c r="G4" i="16"/>
  <c r="G3" i="16"/>
  <c r="G2" i="16"/>
  <c r="D50" i="1" l="1"/>
  <c r="D45" i="12"/>
  <c r="D9" i="1" l="1"/>
  <c r="D35" i="12"/>
  <c r="D26" i="12"/>
  <c r="D20" i="12"/>
  <c r="D44" i="1" l="1"/>
  <c r="D56" i="1" l="1"/>
  <c r="D58" i="1" s="1"/>
  <c r="B7" i="3" l="1"/>
  <c r="B16" i="3" s="1"/>
  <c r="B10" i="3" l="1"/>
</calcChain>
</file>

<file path=xl/sharedStrings.xml><?xml version="1.0" encoding="utf-8"?>
<sst xmlns="http://schemas.openxmlformats.org/spreadsheetml/2006/main" count="2534" uniqueCount="962">
  <si>
    <t>Kosten</t>
  </si>
  <si>
    <t>Personalkosten</t>
  </si>
  <si>
    <t>Summe</t>
  </si>
  <si>
    <t>kalkulatorische Abschreibungen</t>
  </si>
  <si>
    <t>kalkulatorische Zinsen</t>
  </si>
  <si>
    <t>Zinssatz</t>
  </si>
  <si>
    <t>Kalkulation</t>
  </si>
  <si>
    <t>Personenbelegung</t>
  </si>
  <si>
    <t>Gesamtsumme</t>
  </si>
  <si>
    <t>Gesamtkosten</t>
  </si>
  <si>
    <t>Fläche</t>
  </si>
  <si>
    <t>Gebühren</t>
  </si>
  <si>
    <t>Kostenstelle</t>
  </si>
  <si>
    <t>Bezeichnung</t>
  </si>
  <si>
    <t>Kalkulation für die Flüchtlingsunterkünfte</t>
  </si>
  <si>
    <t>Mieten und Pachten</t>
  </si>
  <si>
    <t xml:space="preserve">Quadratmeter </t>
  </si>
  <si>
    <t>der Stadt Haan</t>
  </si>
  <si>
    <t>Gebührenkalkulation füt Unterkünfte</t>
  </si>
  <si>
    <t>Aufwendungen</t>
  </si>
  <si>
    <t>Produktkonto</t>
  </si>
  <si>
    <t>Kosten 2019</t>
  </si>
  <si>
    <t>Bemerkungen</t>
  </si>
  <si>
    <t>A. Aufwendungen für Sach- und Dienstleistungen</t>
  </si>
  <si>
    <t>100400 521110</t>
  </si>
  <si>
    <t>laufende Bauunterhaltung</t>
  </si>
  <si>
    <t>100400 521111</t>
  </si>
  <si>
    <t>Wartung/Prüfung</t>
  </si>
  <si>
    <t>100400 521112</t>
  </si>
  <si>
    <t>Einzelinstandsetzung</t>
  </si>
  <si>
    <t>100400 521120</t>
  </si>
  <si>
    <t>begrünte Außenanlage</t>
  </si>
  <si>
    <t>100400 524120</t>
  </si>
  <si>
    <t>bew. Grdst - Hausgebühren</t>
  </si>
  <si>
    <t>100400 524130</t>
  </si>
  <si>
    <t>Gebäudereinigung</t>
  </si>
  <si>
    <t>100400 525510</t>
  </si>
  <si>
    <t>UH-Betriebs- u. Geschäftsausst.</t>
  </si>
  <si>
    <t>100400 524140</t>
  </si>
  <si>
    <t>Gebäudeversicherung</t>
  </si>
  <si>
    <t>100400 528110</t>
  </si>
  <si>
    <t>sonstige Ver-/Gebrauchsmaterial</t>
  </si>
  <si>
    <t>100400 528150</t>
  </si>
  <si>
    <t>Besonderer Betriebsaufwand</t>
  </si>
  <si>
    <t>100400 528190</t>
  </si>
  <si>
    <t>Aufwend. für sonst. Sachleist.</t>
  </si>
  <si>
    <t>100400 099500</t>
  </si>
  <si>
    <t>Verrechnungskonto Betriebs u. Gesch.</t>
  </si>
  <si>
    <t>100400 529190</t>
  </si>
  <si>
    <t>Sonstige Dienstleist. Dritter</t>
  </si>
  <si>
    <t>050200 533260</t>
  </si>
  <si>
    <t>Arbeitsgelegenheit. § 5 AsylblG</t>
  </si>
  <si>
    <t>Reinigung Unterkunft</t>
  </si>
  <si>
    <t>Gesamtaufwand A.</t>
  </si>
  <si>
    <t>B. Verbrauch</t>
  </si>
  <si>
    <t>100400 524151</t>
  </si>
  <si>
    <t>Energie/Strom Bedarf</t>
  </si>
  <si>
    <t>100400 524152</t>
  </si>
  <si>
    <t>Gasverbrauch Bewohner</t>
  </si>
  <si>
    <t>100400 524153</t>
  </si>
  <si>
    <t>Wasserbedarf Gebäude</t>
  </si>
  <si>
    <t>Gesamtverbrauch B.</t>
  </si>
  <si>
    <t>C. Aufwendung aus internen Leistungsbezieh.</t>
  </si>
  <si>
    <t>100400 581100</t>
  </si>
  <si>
    <t>Aufwendungen aus internen L.</t>
  </si>
  <si>
    <t>Bauhof</t>
  </si>
  <si>
    <t>100400 581120</t>
  </si>
  <si>
    <t>Grundsteuer</t>
  </si>
  <si>
    <t>100400 581140</t>
  </si>
  <si>
    <t>Niederschlagswasser</t>
  </si>
  <si>
    <t>100400 581150</t>
  </si>
  <si>
    <t>Straßenreinigung</t>
  </si>
  <si>
    <t>100400 581160</t>
  </si>
  <si>
    <t>Winterdienst</t>
  </si>
  <si>
    <t>100400 581170</t>
  </si>
  <si>
    <t>Abfallbeseitigung</t>
  </si>
  <si>
    <t>Gesamtaufwendungen C.</t>
  </si>
  <si>
    <t>D. Personalkosten nach KGST</t>
  </si>
  <si>
    <t>E. sonstige ordentliche Aufwendungen</t>
  </si>
  <si>
    <t>100400 542210</t>
  </si>
  <si>
    <t>100400 542212</t>
  </si>
  <si>
    <t>sonstige Unterhaltung</t>
  </si>
  <si>
    <t>10400 542213</t>
  </si>
  <si>
    <t>Mieten Wechsel SGB II / SGB XII</t>
  </si>
  <si>
    <t>Sach- und Fremkosten</t>
  </si>
  <si>
    <t>Personalkosten nach KGST</t>
  </si>
  <si>
    <t>Aufwendungen für Sach- und Dienstleistungen</t>
  </si>
  <si>
    <t>Verbrauch</t>
  </si>
  <si>
    <t>Aufwendung aus internen Leistungsbezieh.</t>
  </si>
  <si>
    <t>sonstige ordentliche Aufwendungen</t>
  </si>
  <si>
    <t>D. Abschreibungen</t>
  </si>
  <si>
    <t>E. Kalkulatorische Zinsen</t>
  </si>
  <si>
    <t>1.643.85,72 €</t>
  </si>
  <si>
    <t>Abschreibungen</t>
  </si>
  <si>
    <t>Zinsen</t>
  </si>
  <si>
    <t>Dieker Str. 49</t>
  </si>
  <si>
    <t>Neandertalweg 4</t>
  </si>
  <si>
    <t>Heidfeld 14</t>
  </si>
  <si>
    <t>Zusatzinfo</t>
  </si>
  <si>
    <t/>
  </si>
  <si>
    <t>Ellscheid 9</t>
  </si>
  <si>
    <t>Seidenwebergasse 5</t>
  </si>
  <si>
    <t>Wohnung</t>
  </si>
  <si>
    <t>Vertragsbeginn</t>
  </si>
  <si>
    <t>Grundmiete</t>
  </si>
  <si>
    <t>Nebenkosten</t>
  </si>
  <si>
    <t>Heizkosten</t>
  </si>
  <si>
    <t>Zusatzkosten</t>
  </si>
  <si>
    <t>Kaution</t>
  </si>
  <si>
    <t>Wohnungsgröße</t>
  </si>
  <si>
    <t>Bewohner</t>
  </si>
  <si>
    <t>Rechtskreis</t>
  </si>
  <si>
    <t>Auf den Schollen 5</t>
  </si>
  <si>
    <t>Shamilov</t>
  </si>
  <si>
    <t>AsylbLG</t>
  </si>
  <si>
    <t>Deller Str. 33</t>
  </si>
  <si>
    <t>Kille</t>
  </si>
  <si>
    <t>SGB II</t>
  </si>
  <si>
    <t>Omer</t>
  </si>
  <si>
    <t>Bruchermühlenstr. 3</t>
  </si>
  <si>
    <t>Mohammadi</t>
  </si>
  <si>
    <t>Am Langenkamp 4c</t>
  </si>
  <si>
    <t>Abashidze / Bitchashvili</t>
  </si>
  <si>
    <t>Instandhaltungskosten in Höhe von 3.891,13 EUR bei Beendigung eines Vertrages 05/2020</t>
  </si>
  <si>
    <t>EG</t>
  </si>
  <si>
    <t>DG</t>
  </si>
  <si>
    <t>F. Personalkosten nach KGST</t>
  </si>
  <si>
    <t>G. sonstige ordentliche Aufwendungen</t>
  </si>
  <si>
    <t>Gesamtaufwendungen G.</t>
  </si>
  <si>
    <t>Gesamtaufwendungen A. - G.</t>
  </si>
  <si>
    <t>Raum-ID</t>
  </si>
  <si>
    <t>Zimmernr.</t>
  </si>
  <si>
    <t>Etage</t>
  </si>
  <si>
    <t>Soll</t>
  </si>
  <si>
    <t>M+K</t>
  </si>
  <si>
    <t>Ist</t>
  </si>
  <si>
    <t>X</t>
  </si>
  <si>
    <t>000001</t>
  </si>
  <si>
    <t>01</t>
  </si>
  <si>
    <t>000002</t>
  </si>
  <si>
    <t>02</t>
  </si>
  <si>
    <t>000017</t>
  </si>
  <si>
    <t>03</t>
  </si>
  <si>
    <t>Hausmeisterbüro</t>
  </si>
  <si>
    <t>000003</t>
  </si>
  <si>
    <t>04</t>
  </si>
  <si>
    <t>000004</t>
  </si>
  <si>
    <t>05</t>
  </si>
  <si>
    <t>000005</t>
  </si>
  <si>
    <t>06</t>
  </si>
  <si>
    <t>1. OG</t>
  </si>
  <si>
    <t>000006</t>
  </si>
  <si>
    <t>07</t>
  </si>
  <si>
    <t>000007</t>
  </si>
  <si>
    <t>08</t>
  </si>
  <si>
    <t>000008</t>
  </si>
  <si>
    <t>09</t>
  </si>
  <si>
    <t>000009</t>
  </si>
  <si>
    <t>10</t>
  </si>
  <si>
    <t>000010</t>
  </si>
  <si>
    <t>11</t>
  </si>
  <si>
    <t>gesperrt wegen Brandschutz</t>
  </si>
  <si>
    <t>000011</t>
  </si>
  <si>
    <t>12</t>
  </si>
  <si>
    <t>000012</t>
  </si>
  <si>
    <t>13</t>
  </si>
  <si>
    <t>000013</t>
  </si>
  <si>
    <t>14</t>
  </si>
  <si>
    <t>000014</t>
  </si>
  <si>
    <t>15</t>
  </si>
  <si>
    <t>000015</t>
  </si>
  <si>
    <t>16</t>
  </si>
  <si>
    <t>000016</t>
  </si>
  <si>
    <t>17</t>
  </si>
  <si>
    <t>Düsselberger Str. 15 Gebäude I</t>
  </si>
  <si>
    <t>000018</t>
  </si>
  <si>
    <t>001</t>
  </si>
  <si>
    <t>000019</t>
  </si>
  <si>
    <t>002</t>
  </si>
  <si>
    <t>000020</t>
  </si>
  <si>
    <t>003</t>
  </si>
  <si>
    <t>000021</t>
  </si>
  <si>
    <t>004</t>
  </si>
  <si>
    <t>000022</t>
  </si>
  <si>
    <t>005</t>
  </si>
  <si>
    <t>000023</t>
  </si>
  <si>
    <t>006</t>
  </si>
  <si>
    <t>000024</t>
  </si>
  <si>
    <t>007</t>
  </si>
  <si>
    <t>000025</t>
  </si>
  <si>
    <t>008</t>
  </si>
  <si>
    <t>000026</t>
  </si>
  <si>
    <t>009</t>
  </si>
  <si>
    <t>000027</t>
  </si>
  <si>
    <t>010</t>
  </si>
  <si>
    <t>000028</t>
  </si>
  <si>
    <t>011</t>
  </si>
  <si>
    <t>000029</t>
  </si>
  <si>
    <t>012</t>
  </si>
  <si>
    <t>000030</t>
  </si>
  <si>
    <t>013</t>
  </si>
  <si>
    <t>000031</t>
  </si>
  <si>
    <t>101</t>
  </si>
  <si>
    <t>000032</t>
  </si>
  <si>
    <t>102</t>
  </si>
  <si>
    <t>000033</t>
  </si>
  <si>
    <t>103</t>
  </si>
  <si>
    <t>000034</t>
  </si>
  <si>
    <t>104</t>
  </si>
  <si>
    <t>000035</t>
  </si>
  <si>
    <t>105</t>
  </si>
  <si>
    <t>000036</t>
  </si>
  <si>
    <t>106</t>
  </si>
  <si>
    <t>000037</t>
  </si>
  <si>
    <t>107</t>
  </si>
  <si>
    <t>000038</t>
  </si>
  <si>
    <t>108</t>
  </si>
  <si>
    <t>000039</t>
  </si>
  <si>
    <t>109</t>
  </si>
  <si>
    <t>000247</t>
  </si>
  <si>
    <t>110</t>
  </si>
  <si>
    <t>reserviert als Lernraum f. Fr. Durdana Huseynli</t>
  </si>
  <si>
    <t>000041</t>
  </si>
  <si>
    <t>111</t>
  </si>
  <si>
    <t>000042</t>
  </si>
  <si>
    <t>112</t>
  </si>
  <si>
    <t>000043</t>
  </si>
  <si>
    <t>113</t>
  </si>
  <si>
    <t>000044</t>
  </si>
  <si>
    <t>114</t>
  </si>
  <si>
    <t>000045</t>
  </si>
  <si>
    <t>115</t>
  </si>
  <si>
    <t>000046</t>
  </si>
  <si>
    <t>116</t>
  </si>
  <si>
    <t>000489</t>
  </si>
  <si>
    <t>Abstellraum</t>
  </si>
  <si>
    <t>000381</t>
  </si>
  <si>
    <t>Dusche 1</t>
  </si>
  <si>
    <t>Herren</t>
  </si>
  <si>
    <t>000395</t>
  </si>
  <si>
    <t>000378</t>
  </si>
  <si>
    <t>Dusche 2</t>
  </si>
  <si>
    <t>Damen</t>
  </si>
  <si>
    <t>000382</t>
  </si>
  <si>
    <t>000404</t>
  </si>
  <si>
    <t>Dusche 3</t>
  </si>
  <si>
    <t>000394</t>
  </si>
  <si>
    <t>Gemeinschaftsraum</t>
  </si>
  <si>
    <t>Gesperrt !</t>
  </si>
  <si>
    <t>000377</t>
  </si>
  <si>
    <t>HWR</t>
  </si>
  <si>
    <t>Wasch- und Trockmaschinen</t>
  </si>
  <si>
    <t>000384</t>
  </si>
  <si>
    <t>Wasch- u. Trockenraum</t>
  </si>
  <si>
    <t>000392</t>
  </si>
  <si>
    <t>Küche</t>
  </si>
  <si>
    <t>000402</t>
  </si>
  <si>
    <t>000290</t>
  </si>
  <si>
    <t>Lager</t>
  </si>
  <si>
    <t>000391</t>
  </si>
  <si>
    <t>Schuhaufbewahrug</t>
  </si>
  <si>
    <t>000401</t>
  </si>
  <si>
    <t>Schuhaufbewahrung</t>
  </si>
  <si>
    <t>000385</t>
  </si>
  <si>
    <t>Unterverteilung 1</t>
  </si>
  <si>
    <t>000393</t>
  </si>
  <si>
    <t>Unterverteilung 2</t>
  </si>
  <si>
    <t>000403</t>
  </si>
  <si>
    <t>Vorrat (Abstellraum)</t>
  </si>
  <si>
    <t>000390</t>
  </si>
  <si>
    <t>Vorraum</t>
  </si>
  <si>
    <t>000386</t>
  </si>
  <si>
    <t>Vorraum 1</t>
  </si>
  <si>
    <t>000399</t>
  </si>
  <si>
    <t>000387</t>
  </si>
  <si>
    <t>Vorraum 2</t>
  </si>
  <si>
    <t>000398</t>
  </si>
  <si>
    <t>000400</t>
  </si>
  <si>
    <t>Vorraum 3</t>
  </si>
  <si>
    <t>000379</t>
  </si>
  <si>
    <t>WC 1</t>
  </si>
  <si>
    <t>000396</t>
  </si>
  <si>
    <t>000380</t>
  </si>
  <si>
    <t>WC 2</t>
  </si>
  <si>
    <t>000397</t>
  </si>
  <si>
    <t>000383</t>
  </si>
  <si>
    <t>WC 3</t>
  </si>
  <si>
    <t>000388</t>
  </si>
  <si>
    <t>WC 4</t>
  </si>
  <si>
    <t>000389</t>
  </si>
  <si>
    <t>WC 5</t>
  </si>
  <si>
    <t>Düsselberger Str. 15 Gebäude II</t>
  </si>
  <si>
    <t>000047</t>
  </si>
  <si>
    <t>000048</t>
  </si>
  <si>
    <t>000049</t>
  </si>
  <si>
    <t>000050</t>
  </si>
  <si>
    <t>000051</t>
  </si>
  <si>
    <t>000052</t>
  </si>
  <si>
    <t>I.OG</t>
  </si>
  <si>
    <t>000053</t>
  </si>
  <si>
    <t>000054</t>
  </si>
  <si>
    <t>000055</t>
  </si>
  <si>
    <t>000056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</si>
  <si>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</si>
  <si>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</si>
  <si>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</si>
  <si>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</si>
  <si>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</si>
  <si>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</si>
  <si>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</si>
  <si>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</si>
  <si>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</si>
  <si>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</si>
  <si>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000068</t>
  </si>
  <si>
    <t>000069</t>
  </si>
  <si>
    <t>117</t>
  </si>
  <si>
    <t>000070</t>
  </si>
  <si>
    <t>118</t>
  </si>
  <si>
    <t>000071</t>
  </si>
  <si>
    <t>119</t>
  </si>
  <si>
    <t>000072</t>
  </si>
  <si>
    <t>120</t>
  </si>
  <si>
    <t>000073</t>
  </si>
  <si>
    <t>121</t>
  </si>
  <si>
    <t>000074</t>
  </si>
  <si>
    <t>201</t>
  </si>
  <si>
    <t>II.OG</t>
  </si>
  <si>
    <t>000075</t>
  </si>
  <si>
    <t>202</t>
  </si>
  <si>
    <t>000076</t>
  </si>
  <si>
    <t>203</t>
  </si>
  <si>
    <t>000077</t>
  </si>
  <si>
    <t>204</t>
  </si>
  <si>
    <t>000078</t>
  </si>
  <si>
    <t>205</t>
  </si>
  <si>
    <t>000079</t>
  </si>
  <si>
    <t>206</t>
  </si>
  <si>
    <t>000080</t>
  </si>
  <si>
    <t>207</t>
  </si>
  <si>
    <t>000081</t>
  </si>
  <si>
    <t>208</t>
  </si>
  <si>
    <t>000082</t>
  </si>
  <si>
    <t>209</t>
  </si>
  <si>
    <t>000083</t>
  </si>
  <si>
    <t>210</t>
  </si>
  <si>
    <t>000084</t>
  </si>
  <si>
    <t>211</t>
  </si>
  <si>
    <t>000085</t>
  </si>
  <si>
    <t>212</t>
  </si>
  <si>
    <t>000086</t>
  </si>
  <si>
    <t>213</t>
  </si>
  <si>
    <t>000087</t>
  </si>
  <si>
    <t>214</t>
  </si>
  <si>
    <t>000088</t>
  </si>
  <si>
    <t>215</t>
  </si>
  <si>
    <t>000089</t>
  </si>
  <si>
    <t>216</t>
  </si>
  <si>
    <t>000090</t>
  </si>
  <si>
    <t>217</t>
  </si>
  <si>
    <t>000091</t>
  </si>
  <si>
    <t>218</t>
  </si>
  <si>
    <t>000092</t>
  </si>
  <si>
    <t>219</t>
  </si>
  <si>
    <t>000093</t>
  </si>
  <si>
    <t>220</t>
  </si>
  <si>
    <t>000410</t>
  </si>
  <si>
    <t>Besprechungsraum 1</t>
  </si>
  <si>
    <t>Raum-Mequon Verwaltung</t>
  </si>
  <si>
    <t>000424</t>
  </si>
  <si>
    <t>BMZ</t>
  </si>
  <si>
    <t>000417</t>
  </si>
  <si>
    <t>BVV 1</t>
  </si>
  <si>
    <t>Ehrenamtler</t>
  </si>
  <si>
    <t>000418</t>
  </si>
  <si>
    <t>BVV 2</t>
  </si>
  <si>
    <t>000421</t>
  </si>
  <si>
    <t>Caritas 1</t>
  </si>
  <si>
    <t>Büro Soziales</t>
  </si>
  <si>
    <t>000420</t>
  </si>
  <si>
    <t>Caritas 2</t>
  </si>
  <si>
    <t>Schulungsraum</t>
  </si>
  <si>
    <t>000414</t>
  </si>
  <si>
    <t>000432</t>
  </si>
  <si>
    <t>000446</t>
  </si>
  <si>
    <t>000433</t>
  </si>
  <si>
    <t>000447</t>
  </si>
  <si>
    <t>000436</t>
  </si>
  <si>
    <t>000444</t>
  </si>
  <si>
    <t>000439</t>
  </si>
  <si>
    <t>000443</t>
  </si>
  <si>
    <t>000411</t>
  </si>
  <si>
    <t>Gemeinschaftsraum 2</t>
  </si>
  <si>
    <t>000490</t>
  </si>
  <si>
    <t>HAR 1</t>
  </si>
  <si>
    <t>000428</t>
  </si>
  <si>
    <t>HAR 2</t>
  </si>
  <si>
    <t>000423</t>
  </si>
  <si>
    <t>Hausmeister</t>
  </si>
  <si>
    <t>000408</t>
  </si>
  <si>
    <t>Hausmeisterraum 1</t>
  </si>
  <si>
    <t>Sicherheitsdienst</t>
  </si>
  <si>
    <t>000409</t>
  </si>
  <si>
    <t>Hausmeisterraum 2</t>
  </si>
  <si>
    <t>Postfächer für Bewohner</t>
  </si>
  <si>
    <t>000405</t>
  </si>
  <si>
    <t>Heizungsraum</t>
  </si>
  <si>
    <t>000427</t>
  </si>
  <si>
    <t>HV/UV</t>
  </si>
  <si>
    <t>000413</t>
  </si>
  <si>
    <t>000437</t>
  </si>
  <si>
    <t>000445</t>
  </si>
  <si>
    <t>000415</t>
  </si>
  <si>
    <t>Kinderwagen</t>
  </si>
  <si>
    <t>Abstell- u. Lagerraum</t>
  </si>
  <si>
    <t>000412</t>
  </si>
  <si>
    <t>000429</t>
  </si>
  <si>
    <t>000440</t>
  </si>
  <si>
    <t>000438</t>
  </si>
  <si>
    <t>000419</t>
  </si>
  <si>
    <t>Lager BVV</t>
  </si>
  <si>
    <t>000416</t>
  </si>
  <si>
    <t>Sanitätsraum</t>
  </si>
  <si>
    <t>Arzt/Untersuchungszimmer</t>
  </si>
  <si>
    <t>000422</t>
  </si>
  <si>
    <t>Verwaltung</t>
  </si>
  <si>
    <t>000491</t>
  </si>
  <si>
    <t>Vorraum WC</t>
  </si>
  <si>
    <t>000406</t>
  </si>
  <si>
    <t>WC (Behinderte)</t>
  </si>
  <si>
    <t>000449</t>
  </si>
  <si>
    <t>WC (Personal 2)</t>
  </si>
  <si>
    <t>Security / Fremdfirmen WC</t>
  </si>
  <si>
    <t>000407</t>
  </si>
  <si>
    <t>WC (Personal)</t>
  </si>
  <si>
    <t>000425</t>
  </si>
  <si>
    <t>000430</t>
  </si>
  <si>
    <t>000441</t>
  </si>
  <si>
    <t>000426</t>
  </si>
  <si>
    <t>000431</t>
  </si>
  <si>
    <t>000442</t>
  </si>
  <si>
    <t>000434</t>
  </si>
  <si>
    <t>000435</t>
  </si>
  <si>
    <t>000448</t>
  </si>
  <si>
    <t>WC-3</t>
  </si>
  <si>
    <t>000158</t>
  </si>
  <si>
    <t>000159</t>
  </si>
  <si>
    <t>000160</t>
  </si>
  <si>
    <t>000161</t>
  </si>
  <si>
    <t>000162</t>
  </si>
  <si>
    <t>000163</t>
  </si>
  <si>
    <t>000164</t>
  </si>
  <si>
    <t>000165</t>
  </si>
  <si>
    <t>000166</t>
  </si>
  <si>
    <t>000167</t>
  </si>
  <si>
    <t>000168</t>
  </si>
  <si>
    <t>000169</t>
  </si>
  <si>
    <t>000170</t>
  </si>
  <si>
    <t>000171</t>
  </si>
  <si>
    <t>000172</t>
  </si>
  <si>
    <t>000173</t>
  </si>
  <si>
    <t>000174</t>
  </si>
  <si>
    <t>000175</t>
  </si>
  <si>
    <t>18</t>
  </si>
  <si>
    <t>000176</t>
  </si>
  <si>
    <t>19</t>
  </si>
  <si>
    <t>000177</t>
  </si>
  <si>
    <t>20</t>
  </si>
  <si>
    <t>000178</t>
  </si>
  <si>
    <t>21</t>
  </si>
  <si>
    <t>000179</t>
  </si>
  <si>
    <t>22</t>
  </si>
  <si>
    <t>000180</t>
  </si>
  <si>
    <t>23</t>
  </si>
  <si>
    <t>000181</t>
  </si>
  <si>
    <t>24</t>
  </si>
  <si>
    <t>000182</t>
  </si>
  <si>
    <t>25</t>
  </si>
  <si>
    <t>000183</t>
  </si>
  <si>
    <t>26</t>
  </si>
  <si>
    <t>000184</t>
  </si>
  <si>
    <t>27</t>
  </si>
  <si>
    <t>000185</t>
  </si>
  <si>
    <t>28</t>
  </si>
  <si>
    <t>000186</t>
  </si>
  <si>
    <t>29</t>
  </si>
  <si>
    <t>000187</t>
  </si>
  <si>
    <t>30</t>
  </si>
  <si>
    <t>000352</t>
  </si>
  <si>
    <t>Flur</t>
  </si>
  <si>
    <t>000358</t>
  </si>
  <si>
    <t>000353</t>
  </si>
  <si>
    <t>000354</t>
  </si>
  <si>
    <t>000347</t>
  </si>
  <si>
    <t>Küche 1</t>
  </si>
  <si>
    <t>000348</t>
  </si>
  <si>
    <t>Küche 2</t>
  </si>
  <si>
    <t>000351</t>
  </si>
  <si>
    <t>Waschen/Trocknen</t>
  </si>
  <si>
    <t>Waschen/Trocknen/Technik</t>
  </si>
  <si>
    <t>000357</t>
  </si>
  <si>
    <t>WaschenTTrocknen/</t>
  </si>
  <si>
    <t>000355</t>
  </si>
  <si>
    <t>WC und Dusche</t>
  </si>
  <si>
    <t>000356</t>
  </si>
  <si>
    <t>000349</t>
  </si>
  <si>
    <t>WC und Dusche D</t>
  </si>
  <si>
    <t>000350</t>
  </si>
  <si>
    <t>WC und Dusche H</t>
  </si>
  <si>
    <t>Ellscheid 9b</t>
  </si>
  <si>
    <t>000188</t>
  </si>
  <si>
    <t>000189</t>
  </si>
  <si>
    <t>000190</t>
  </si>
  <si>
    <t>000191</t>
  </si>
  <si>
    <t>000192</t>
  </si>
  <si>
    <t>000193</t>
  </si>
  <si>
    <t>000194</t>
  </si>
  <si>
    <t>000195</t>
  </si>
  <si>
    <t>000196</t>
  </si>
  <si>
    <t>000197</t>
  </si>
  <si>
    <t>000198</t>
  </si>
  <si>
    <t>000199</t>
  </si>
  <si>
    <t>000200</t>
  </si>
  <si>
    <t>000202</t>
  </si>
  <si>
    <t>000203</t>
  </si>
  <si>
    <t>000204</t>
  </si>
  <si>
    <t>000205</t>
  </si>
  <si>
    <t>000206</t>
  </si>
  <si>
    <t>000210</t>
  </si>
  <si>
    <t>000207</t>
  </si>
  <si>
    <t>000208</t>
  </si>
  <si>
    <t>000211</t>
  </si>
  <si>
    <t>000215</t>
  </si>
  <si>
    <t>000212</t>
  </si>
  <si>
    <t>000213</t>
  </si>
  <si>
    <t>000209</t>
  </si>
  <si>
    <t>000214</t>
  </si>
  <si>
    <t>000216</t>
  </si>
  <si>
    <t>000248</t>
  </si>
  <si>
    <t>000374</t>
  </si>
  <si>
    <t>Brandschutz</t>
  </si>
  <si>
    <t>Brandschutz ehem. Büro Caritas</t>
  </si>
  <si>
    <t>000361</t>
  </si>
  <si>
    <t>Dusche Damen</t>
  </si>
  <si>
    <t>Dusche Damen mit Vorraum</t>
  </si>
  <si>
    <t>000369</t>
  </si>
  <si>
    <t>Dusche Damen incl. Vorraum</t>
  </si>
  <si>
    <t>000363</t>
  </si>
  <si>
    <t>Dusche Herren</t>
  </si>
  <si>
    <t>Dusche Herren incl. Vorraum</t>
  </si>
  <si>
    <t>000371</t>
  </si>
  <si>
    <t>000373</t>
  </si>
  <si>
    <t>000375</t>
  </si>
  <si>
    <t>000364</t>
  </si>
  <si>
    <t>Hausanschluß</t>
  </si>
  <si>
    <t>Hausanschluß / Heizung</t>
  </si>
  <si>
    <t>000365</t>
  </si>
  <si>
    <t>000372</t>
  </si>
  <si>
    <t>000366</t>
  </si>
  <si>
    <t>000359</t>
  </si>
  <si>
    <t>000367</t>
  </si>
  <si>
    <t>000360</t>
  </si>
  <si>
    <t>WC Damen</t>
  </si>
  <si>
    <t>WC Damen incl. Vorraum</t>
  </si>
  <si>
    <t>000368</t>
  </si>
  <si>
    <t>000362</t>
  </si>
  <si>
    <t>WC Herren</t>
  </si>
  <si>
    <t>WC Herren incl. Vorraum</t>
  </si>
  <si>
    <t>000370</t>
  </si>
  <si>
    <t>000492</t>
  </si>
  <si>
    <t>Bad</t>
  </si>
  <si>
    <t>UG</t>
  </si>
  <si>
    <t>000494</t>
  </si>
  <si>
    <t>000498</t>
  </si>
  <si>
    <t>I OG</t>
  </si>
  <si>
    <t>000280</t>
  </si>
  <si>
    <t>Raum 01</t>
  </si>
  <si>
    <t>000281</t>
  </si>
  <si>
    <t>Raum 02 Kücke</t>
  </si>
  <si>
    <t>Lager von Wachsmann &amp; Schön mit alter Erlaubnis von Herrn Meier</t>
  </si>
  <si>
    <t>000282</t>
  </si>
  <si>
    <t>Raum 03</t>
  </si>
  <si>
    <t>000283</t>
  </si>
  <si>
    <t>Raum 04</t>
  </si>
  <si>
    <t>000284</t>
  </si>
  <si>
    <t>Raum 05</t>
  </si>
  <si>
    <t>000285</t>
  </si>
  <si>
    <t>Raum 06</t>
  </si>
  <si>
    <t>000286</t>
  </si>
  <si>
    <t>Raum 07</t>
  </si>
  <si>
    <t>000287</t>
  </si>
  <si>
    <t>Raum 08</t>
  </si>
  <si>
    <t>muss noch gestrichen werden</t>
  </si>
  <si>
    <t>000288</t>
  </si>
  <si>
    <t>Raum 09</t>
  </si>
  <si>
    <t>000493</t>
  </si>
  <si>
    <t>Raum 1 WC</t>
  </si>
  <si>
    <t>000289</t>
  </si>
  <si>
    <t>Raum 10</t>
  </si>
  <si>
    <t>000497</t>
  </si>
  <si>
    <t>Raum 6 WC</t>
  </si>
  <si>
    <t>000376</t>
  </si>
  <si>
    <t>Trockenraum</t>
  </si>
  <si>
    <t>000495</t>
  </si>
  <si>
    <t>000499</t>
  </si>
  <si>
    <t>000496</t>
  </si>
  <si>
    <t>000500</t>
  </si>
  <si>
    <t>Kaiserstr. 10 HS Westfalen</t>
  </si>
  <si>
    <t>000094</t>
  </si>
  <si>
    <t>000095</t>
  </si>
  <si>
    <t>000096</t>
  </si>
  <si>
    <t>000097</t>
  </si>
  <si>
    <t>000098</t>
  </si>
  <si>
    <t>000099</t>
  </si>
  <si>
    <t>000100</t>
  </si>
  <si>
    <t>000101</t>
  </si>
  <si>
    <t>000102</t>
  </si>
  <si>
    <t>000103</t>
  </si>
  <si>
    <t>000104</t>
  </si>
  <si>
    <t>000105</t>
  </si>
  <si>
    <t>Wasserschaden, unbewohnbar</t>
  </si>
  <si>
    <t>000107</t>
  </si>
  <si>
    <t>000106</t>
  </si>
  <si>
    <t>014</t>
  </si>
  <si>
    <t>Waschraum</t>
  </si>
  <si>
    <t>000157</t>
  </si>
  <si>
    <t>100</t>
  </si>
  <si>
    <t>WC / Duschen</t>
  </si>
  <si>
    <t>000108</t>
  </si>
  <si>
    <t>000109</t>
  </si>
  <si>
    <t>000110</t>
  </si>
  <si>
    <t>000111</t>
  </si>
  <si>
    <t>000112</t>
  </si>
  <si>
    <t>000113</t>
  </si>
  <si>
    <t>000114</t>
  </si>
  <si>
    <t>000115</t>
  </si>
  <si>
    <t>000116</t>
  </si>
  <si>
    <t>000117</t>
  </si>
  <si>
    <t>000118</t>
  </si>
  <si>
    <t>000119</t>
  </si>
  <si>
    <t>000120</t>
  </si>
  <si>
    <t>000121</t>
  </si>
  <si>
    <t>000156</t>
  </si>
  <si>
    <t>200</t>
  </si>
  <si>
    <t>2. OG</t>
  </si>
  <si>
    <t>000122</t>
  </si>
  <si>
    <t>000123</t>
  </si>
  <si>
    <t>000124</t>
  </si>
  <si>
    <t>000125</t>
  </si>
  <si>
    <t>000128</t>
  </si>
  <si>
    <t>000127</t>
  </si>
  <si>
    <t>000126</t>
  </si>
  <si>
    <t>000129</t>
  </si>
  <si>
    <t>000130</t>
  </si>
  <si>
    <t>000131</t>
  </si>
  <si>
    <t>000132</t>
  </si>
  <si>
    <t>Al Moussawi</t>
  </si>
  <si>
    <t>000133</t>
  </si>
  <si>
    <t>000134</t>
  </si>
  <si>
    <t>000135</t>
  </si>
  <si>
    <t>000136</t>
  </si>
  <si>
    <t>000137</t>
  </si>
  <si>
    <t>000152</t>
  </si>
  <si>
    <t>300</t>
  </si>
  <si>
    <t>3. OG</t>
  </si>
  <si>
    <t>000138</t>
  </si>
  <si>
    <t>301</t>
  </si>
  <si>
    <t>000139</t>
  </si>
  <si>
    <t>302</t>
  </si>
  <si>
    <t>000140</t>
  </si>
  <si>
    <t>303</t>
  </si>
  <si>
    <t>000141</t>
  </si>
  <si>
    <t>304</t>
  </si>
  <si>
    <t>000142</t>
  </si>
  <si>
    <t>305 / 306</t>
  </si>
  <si>
    <t>Doppelzimmer</t>
  </si>
  <si>
    <t>000143</t>
  </si>
  <si>
    <t>307</t>
  </si>
  <si>
    <t>000144</t>
  </si>
  <si>
    <t>308</t>
  </si>
  <si>
    <t>000145</t>
  </si>
  <si>
    <t>309</t>
  </si>
  <si>
    <t>000146</t>
  </si>
  <si>
    <t>310</t>
  </si>
  <si>
    <t>000147</t>
  </si>
  <si>
    <t>311</t>
  </si>
  <si>
    <t>000148</t>
  </si>
  <si>
    <t>312</t>
  </si>
  <si>
    <t>000149</t>
  </si>
  <si>
    <t>313</t>
  </si>
  <si>
    <t>000150</t>
  </si>
  <si>
    <t>314</t>
  </si>
  <si>
    <t>000151</t>
  </si>
  <si>
    <t>315</t>
  </si>
  <si>
    <t>000153</t>
  </si>
  <si>
    <t>316</t>
  </si>
  <si>
    <t>000154</t>
  </si>
  <si>
    <t>317</t>
  </si>
  <si>
    <t>000155</t>
  </si>
  <si>
    <t>318</t>
  </si>
  <si>
    <t>000291</t>
  </si>
  <si>
    <t>000292</t>
  </si>
  <si>
    <t>000293</t>
  </si>
  <si>
    <t>000294</t>
  </si>
  <si>
    <t>000295</t>
  </si>
  <si>
    <t>000296</t>
  </si>
  <si>
    <t>000297</t>
  </si>
  <si>
    <t>000298</t>
  </si>
  <si>
    <t>000299</t>
  </si>
  <si>
    <t>000301</t>
  </si>
  <si>
    <t>000302</t>
  </si>
  <si>
    <t>000303</t>
  </si>
  <si>
    <t>000317</t>
  </si>
  <si>
    <t>Waschmaschine / Trockenraum</t>
  </si>
  <si>
    <t>000315</t>
  </si>
  <si>
    <t>Flur WC Damen</t>
  </si>
  <si>
    <t>000316</t>
  </si>
  <si>
    <t>015</t>
  </si>
  <si>
    <t>000313</t>
  </si>
  <si>
    <t>016</t>
  </si>
  <si>
    <t>Flur Dusche Damen</t>
  </si>
  <si>
    <t>000314</t>
  </si>
  <si>
    <t>017</t>
  </si>
  <si>
    <t>000311</t>
  </si>
  <si>
    <t>018</t>
  </si>
  <si>
    <t>Flur WC Herren</t>
  </si>
  <si>
    <t>000312</t>
  </si>
  <si>
    <t>019</t>
  </si>
  <si>
    <t>000309</t>
  </si>
  <si>
    <t>020</t>
  </si>
  <si>
    <t>Flur Dusche Herren</t>
  </si>
  <si>
    <t>000310</t>
  </si>
  <si>
    <t>021</t>
  </si>
  <si>
    <t>000308</t>
  </si>
  <si>
    <t>022</t>
  </si>
  <si>
    <t>000307</t>
  </si>
  <si>
    <t>023</t>
  </si>
  <si>
    <t>000306</t>
  </si>
  <si>
    <t>024</t>
  </si>
  <si>
    <t>Kinderspielraum / Sicherheitsdienst / Funktionsraum</t>
  </si>
  <si>
    <t>000305</t>
  </si>
  <si>
    <t>025</t>
  </si>
  <si>
    <t>Abstellraum / Lager</t>
  </si>
  <si>
    <t>000304</t>
  </si>
  <si>
    <t>026</t>
  </si>
  <si>
    <t>Technikraum / RMZ Zentrale</t>
  </si>
  <si>
    <t>000318</t>
  </si>
  <si>
    <t>1. OG.</t>
  </si>
  <si>
    <t>000319</t>
  </si>
  <si>
    <t>000320</t>
  </si>
  <si>
    <t>000321</t>
  </si>
  <si>
    <t>000322</t>
  </si>
  <si>
    <t>000323</t>
  </si>
  <si>
    <t>000324</t>
  </si>
  <si>
    <t>000325</t>
  </si>
  <si>
    <t>000326</t>
  </si>
  <si>
    <t>000327</t>
  </si>
  <si>
    <t>000328</t>
  </si>
  <si>
    <t>000329</t>
  </si>
  <si>
    <t>000330</t>
  </si>
  <si>
    <t>000331</t>
  </si>
  <si>
    <t>000332</t>
  </si>
  <si>
    <t>000333</t>
  </si>
  <si>
    <t>000334</t>
  </si>
  <si>
    <t>000335</t>
  </si>
  <si>
    <t>000336</t>
  </si>
  <si>
    <t>000337</t>
  </si>
  <si>
    <t>000338</t>
  </si>
  <si>
    <t>000339</t>
  </si>
  <si>
    <t>122</t>
  </si>
  <si>
    <t>000340</t>
  </si>
  <si>
    <t>123</t>
  </si>
  <si>
    <t>000341</t>
  </si>
  <si>
    <t>124</t>
  </si>
  <si>
    <t>000342</t>
  </si>
  <si>
    <t>125</t>
  </si>
  <si>
    <t>000343</t>
  </si>
  <si>
    <t>126</t>
  </si>
  <si>
    <t>000501</t>
  </si>
  <si>
    <t>Waschmaschinen/Trock</t>
  </si>
  <si>
    <t>UG/Keller</t>
  </si>
  <si>
    <t>000346</t>
  </si>
  <si>
    <t>000344</t>
  </si>
  <si>
    <t>Wohnung links</t>
  </si>
  <si>
    <t>000345</t>
  </si>
  <si>
    <t>Wohnung rechts</t>
  </si>
  <si>
    <t>Quadratmeter (gesamt)</t>
  </si>
  <si>
    <t>Stromgebühr (pro Person pro Monat)</t>
  </si>
  <si>
    <t>Gebühr</t>
  </si>
  <si>
    <t>Stromkosten</t>
  </si>
  <si>
    <t>Fix- und Verbrauchskosten</t>
  </si>
  <si>
    <t>Soll-Bestand</t>
  </si>
  <si>
    <t>Ist-Bestand</t>
  </si>
  <si>
    <t>durchschnittliche Belegung</t>
  </si>
  <si>
    <t>Deller Str. 90</t>
  </si>
  <si>
    <t>000452</t>
  </si>
  <si>
    <t>1.12 + 1:13</t>
  </si>
  <si>
    <t>000454</t>
  </si>
  <si>
    <t>1.14 Bad</t>
  </si>
  <si>
    <t>000455</t>
  </si>
  <si>
    <t>1.16 Küche</t>
  </si>
  <si>
    <t>000456</t>
  </si>
  <si>
    <t>1.17  Funktion</t>
  </si>
  <si>
    <t>Funktionsraum</t>
  </si>
  <si>
    <t>000453</t>
  </si>
  <si>
    <t>1.19 + 1.20</t>
  </si>
  <si>
    <t>000457</t>
  </si>
  <si>
    <t>1.21 + 1.23</t>
  </si>
  <si>
    <t>000459</t>
  </si>
  <si>
    <t>2.13 + 2.14</t>
  </si>
  <si>
    <t>000461</t>
  </si>
  <si>
    <t>2.15 Bad</t>
  </si>
  <si>
    <t>000462</t>
  </si>
  <si>
    <t>2.16 Küche</t>
  </si>
  <si>
    <t>000464</t>
  </si>
  <si>
    <t>2.17</t>
  </si>
  <si>
    <t>000460</t>
  </si>
  <si>
    <t>2.18 + 2.19</t>
  </si>
  <si>
    <t>000463</t>
  </si>
  <si>
    <t>2.21 + 2.22</t>
  </si>
  <si>
    <t>000450</t>
  </si>
  <si>
    <t>WE 5</t>
  </si>
  <si>
    <t>000451</t>
  </si>
  <si>
    <t>WE 6</t>
  </si>
  <si>
    <t>Deller Str. 90a</t>
  </si>
  <si>
    <t>000471</t>
  </si>
  <si>
    <t>0.26 + 0.27</t>
  </si>
  <si>
    <t>000473</t>
  </si>
  <si>
    <t>0.28 Bad</t>
  </si>
  <si>
    <t>000474</t>
  </si>
  <si>
    <t>0.29 Küche</t>
  </si>
  <si>
    <t>000472</t>
  </si>
  <si>
    <t>0.3 0+ 0.31</t>
  </si>
  <si>
    <t>000475</t>
  </si>
  <si>
    <t>0.33</t>
  </si>
  <si>
    <t>000476</t>
  </si>
  <si>
    <t>0.34 + 0.35</t>
  </si>
  <si>
    <t>000477</t>
  </si>
  <si>
    <t>1.24 + 1.25</t>
  </si>
  <si>
    <t>000479</t>
  </si>
  <si>
    <t>1.26 Bad</t>
  </si>
  <si>
    <t>000480</t>
  </si>
  <si>
    <t>1.27 Küche</t>
  </si>
  <si>
    <t>000482</t>
  </si>
  <si>
    <t>1.28</t>
  </si>
  <si>
    <t>000478</t>
  </si>
  <si>
    <t>1.30 + 1.31</t>
  </si>
  <si>
    <t>000481</t>
  </si>
  <si>
    <t>1.33 + 1.34</t>
  </si>
  <si>
    <t>000483</t>
  </si>
  <si>
    <t>2.24 + 2.25</t>
  </si>
  <si>
    <t>000485</t>
  </si>
  <si>
    <t>2.26 Bad</t>
  </si>
  <si>
    <t>000486</t>
  </si>
  <si>
    <t>2.27 Küche</t>
  </si>
  <si>
    <t>000484</t>
  </si>
  <si>
    <t>2.29 + 2.30</t>
  </si>
  <si>
    <t>000488</t>
  </si>
  <si>
    <t>2.32 + 2.33</t>
  </si>
  <si>
    <t>000487</t>
  </si>
  <si>
    <t>2.34</t>
  </si>
  <si>
    <t>Deller Str. 90b</t>
  </si>
  <si>
    <t>000465</t>
  </si>
  <si>
    <t>WE 1</t>
  </si>
  <si>
    <t>000466</t>
  </si>
  <si>
    <t>WE 2</t>
  </si>
  <si>
    <t>000467</t>
  </si>
  <si>
    <t>WE 3</t>
  </si>
  <si>
    <t>000468</t>
  </si>
  <si>
    <t>WE 4</t>
  </si>
  <si>
    <t>000469</t>
  </si>
  <si>
    <t>000470</t>
  </si>
  <si>
    <t>Personen (Durchschnitt)</t>
  </si>
  <si>
    <t>Schnitt</t>
  </si>
  <si>
    <t>000503</t>
  </si>
  <si>
    <t>Duschen Damen</t>
  </si>
  <si>
    <t>000504</t>
  </si>
  <si>
    <t>Duschen Herren</t>
  </si>
  <si>
    <t>000502</t>
  </si>
  <si>
    <t>000507</t>
  </si>
  <si>
    <t>000506</t>
  </si>
  <si>
    <t>WC-Damen</t>
  </si>
  <si>
    <t>000505</t>
  </si>
  <si>
    <t>WC-Herren</t>
  </si>
  <si>
    <t>Heizgebühr (pro m² pro Monat)</t>
  </si>
  <si>
    <t>Kostenaufstellung für 2023</t>
  </si>
  <si>
    <t>Aufwand 2022</t>
  </si>
  <si>
    <t>Dieselstr. 16a</t>
  </si>
  <si>
    <t>000543</t>
  </si>
  <si>
    <t>1</t>
  </si>
  <si>
    <t>OG</t>
  </si>
  <si>
    <t>000542</t>
  </si>
  <si>
    <t>000544</t>
  </si>
  <si>
    <t>2</t>
  </si>
  <si>
    <t>000545</t>
  </si>
  <si>
    <t>3</t>
  </si>
  <si>
    <t>000546</t>
  </si>
  <si>
    <t>4</t>
  </si>
  <si>
    <t>000547</t>
  </si>
  <si>
    <t>5</t>
  </si>
  <si>
    <t>000548</t>
  </si>
  <si>
    <t>6</t>
  </si>
  <si>
    <t>000549</t>
  </si>
  <si>
    <t>7</t>
  </si>
  <si>
    <t>000550</t>
  </si>
  <si>
    <t>8</t>
  </si>
  <si>
    <t>000541</t>
  </si>
  <si>
    <t>9</t>
  </si>
  <si>
    <t>Düsseldorfer Str. 141a</t>
  </si>
  <si>
    <t>000217</t>
  </si>
  <si>
    <t>000218</t>
  </si>
  <si>
    <t>000219</t>
  </si>
  <si>
    <t>000220</t>
  </si>
  <si>
    <t>000221</t>
  </si>
  <si>
    <t>000222</t>
  </si>
  <si>
    <t>000223</t>
  </si>
  <si>
    <t>000224</t>
  </si>
  <si>
    <t>HM Raum</t>
  </si>
  <si>
    <t>000225</t>
  </si>
  <si>
    <t>000226</t>
  </si>
  <si>
    <t>000232</t>
  </si>
  <si>
    <t>000233</t>
  </si>
  <si>
    <t>000234</t>
  </si>
  <si>
    <t>000235</t>
  </si>
  <si>
    <t>000236</t>
  </si>
  <si>
    <t>000237</t>
  </si>
  <si>
    <t>000238</t>
  </si>
  <si>
    <t>000239</t>
  </si>
  <si>
    <t>000240</t>
  </si>
  <si>
    <t>000227</t>
  </si>
  <si>
    <t>000241</t>
  </si>
  <si>
    <t>000242</t>
  </si>
  <si>
    <t>000243</t>
  </si>
  <si>
    <t>000244</t>
  </si>
  <si>
    <t>000245</t>
  </si>
  <si>
    <t>000246</t>
  </si>
  <si>
    <t>000539</t>
  </si>
  <si>
    <t>000540</t>
  </si>
  <si>
    <t>000228</t>
  </si>
  <si>
    <t>000229</t>
  </si>
  <si>
    <t>000230</t>
  </si>
  <si>
    <t>000231</t>
  </si>
  <si>
    <t>000537</t>
  </si>
  <si>
    <t>000538</t>
  </si>
  <si>
    <t>000551</t>
  </si>
  <si>
    <t>WC / Duschen / Waschräume</t>
  </si>
  <si>
    <t>000552</t>
  </si>
  <si>
    <t>000555</t>
  </si>
  <si>
    <t>Bad 1</t>
  </si>
  <si>
    <t>000556</t>
  </si>
  <si>
    <t>Bad 2</t>
  </si>
  <si>
    <t>000554</t>
  </si>
  <si>
    <t>Bad EG</t>
  </si>
  <si>
    <t>000553</t>
  </si>
  <si>
    <t>Gebührenkalkulation Heidfeld und Ellscheid 9</t>
  </si>
  <si>
    <t>Kosten nachstehender Unterkünfte 2022</t>
  </si>
  <si>
    <t>Gesamtosten 2022</t>
  </si>
  <si>
    <t>Heidtfeld 12</t>
  </si>
  <si>
    <t>Gesamtfläche aller Unterkünfte</t>
  </si>
  <si>
    <t>Heidfeld</t>
  </si>
  <si>
    <t>Benutzungsgebühr (pro m² pro Monat)</t>
  </si>
  <si>
    <t>Größe der Unterkunft</t>
  </si>
  <si>
    <t>Anlage  1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</si>
</sst>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#,##0"/>
    <numFmt numFmtId="166" formatCode="_-* #,##0.00\ [$€-407]_-;\-* #,##0.00\ [$€-407]_-;_-* &quot;-&quot;??\ [$€-407]_-;_-@_-"/>
    <numFmt numFmtId="167" formatCode="#,##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4"/>
      <color theme="1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8"/>
      <color theme="1"/>
      <name val="Arial"/>
      <family val="2"/>
    </font>
    <font>
      <b/>
      <sz val="16"/>
      <color theme="0" tint="-0.249977111117893"/>
      <name val="Arial"/>
      <family val="2"/>
    </font>
    <font>
      <sz val="16"/>
      <color theme="1"/>
      <name val="Arial"/>
      <family val="2"/>
    </font>
    <font>
      <b/>
      <sz val="11"/>
      <color theme="0" tint="-0.249977111117893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249977111117893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vertAlign val="superscript"/>
      <sz val="12"/>
      <color theme="1"/>
      <name val="Arial"/>
      <family val="2"/>
    </font>
    <font>
      <sz val="1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</cellStyleXfs>
  <cellXfs count="241">
    <xf numFmtId="0" fontId="0" fillId="0" borderId="0" xfId="0"/>
    <xf numFmtId="0" fontId="2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44" fontId="13" fillId="2" borderId="1" xfId="1" applyFont="1" applyFill="1" applyBorder="1"/>
    <xf numFmtId="0" fontId="4" fillId="0" borderId="9" xfId="0" quotePrefix="1" applyFont="1" applyFill="1" applyBorder="1" applyAlignment="1"/>
    <xf numFmtId="0" fontId="4" fillId="0" borderId="10" xfId="0" quotePrefix="1" applyFont="1" applyFill="1" applyBorder="1" applyAlignment="1"/>
    <xf numFmtId="0" fontId="4" fillId="0" borderId="9" xfId="2" applyFont="1" applyBorder="1" applyAlignment="1">
      <alignment wrapText="1"/>
    </xf>
    <xf numFmtId="44" fontId="4" fillId="2" borderId="2" xfId="1" applyFont="1" applyFill="1" applyBorder="1"/>
    <xf numFmtId="0" fontId="4" fillId="0" borderId="5" xfId="2" quotePrefix="1" applyFont="1" applyBorder="1" applyAlignment="1">
      <alignment wrapText="1"/>
    </xf>
    <xf numFmtId="44" fontId="13" fillId="2" borderId="2" xfId="1" applyFont="1" applyFill="1" applyBorder="1"/>
    <xf numFmtId="0" fontId="4" fillId="0" borderId="6" xfId="0" applyFont="1" applyFill="1" applyBorder="1" applyAlignment="1">
      <alignment wrapText="1"/>
    </xf>
    <xf numFmtId="44" fontId="4" fillId="2" borderId="1" xfId="0" applyNumberFormat="1" applyFont="1" applyFill="1" applyBorder="1"/>
    <xf numFmtId="0" fontId="0" fillId="0" borderId="0" xfId="0" applyFill="1"/>
    <xf numFmtId="0" fontId="9" fillId="0" borderId="8" xfId="0" applyFont="1" applyBorder="1"/>
    <xf numFmtId="0" fontId="11" fillId="0" borderId="10" xfId="0" applyFont="1" applyBorder="1"/>
    <xf numFmtId="0" fontId="11" fillId="0" borderId="3" xfId="0" applyFont="1" applyFill="1" applyBorder="1"/>
    <xf numFmtId="0" fontId="11" fillId="0" borderId="3" xfId="0" applyFont="1" applyBorder="1"/>
    <xf numFmtId="0" fontId="16" fillId="0" borderId="7" xfId="0" applyFont="1" applyBorder="1"/>
    <xf numFmtId="0" fontId="9" fillId="0" borderId="2" xfId="0" applyFont="1" applyBorder="1"/>
    <xf numFmtId="0" fontId="9" fillId="0" borderId="7" xfId="0" applyFont="1" applyBorder="1"/>
    <xf numFmtId="0" fontId="9" fillId="6" borderId="7" xfId="0" applyFont="1" applyFill="1" applyBorder="1"/>
    <xf numFmtId="0" fontId="9" fillId="0" borderId="9" xfId="0" applyFont="1" applyBorder="1"/>
    <xf numFmtId="9" fontId="9" fillId="0" borderId="1" xfId="0" applyNumberFormat="1" applyFont="1" applyBorder="1"/>
    <xf numFmtId="0" fontId="4" fillId="0" borderId="6" xfId="2" applyFont="1" applyBorder="1" applyAlignment="1">
      <alignment wrapText="1"/>
    </xf>
    <xf numFmtId="0" fontId="4" fillId="0" borderId="1" xfId="0" applyFont="1" applyBorder="1"/>
    <xf numFmtId="0" fontId="4" fillId="0" borderId="0" xfId="0" applyFont="1" applyBorder="1"/>
    <xf numFmtId="0" fontId="4" fillId="0" borderId="13" xfId="0" applyFont="1" applyBorder="1"/>
    <xf numFmtId="44" fontId="4" fillId="0" borderId="1" xfId="1" applyFont="1" applyBorder="1"/>
    <xf numFmtId="0" fontId="4" fillId="0" borderId="2" xfId="0" applyFont="1" applyBorder="1"/>
    <xf numFmtId="0" fontId="4" fillId="0" borderId="18" xfId="0" applyFont="1" applyBorder="1"/>
    <xf numFmtId="0" fontId="4" fillId="0" borderId="9" xfId="0" applyFont="1" applyBorder="1"/>
    <xf numFmtId="0" fontId="4" fillId="0" borderId="5" xfId="0" applyFont="1" applyBorder="1"/>
    <xf numFmtId="44" fontId="4" fillId="0" borderId="0" xfId="0" applyNumberFormat="1" applyFont="1"/>
    <xf numFmtId="0" fontId="4" fillId="0" borderId="4" xfId="0" applyFont="1" applyBorder="1"/>
    <xf numFmtId="0" fontId="9" fillId="0" borderId="11" xfId="0" applyFont="1" applyBorder="1"/>
    <xf numFmtId="0" fontId="4" fillId="0" borderId="8" xfId="0" applyFont="1" applyBorder="1"/>
    <xf numFmtId="44" fontId="9" fillId="0" borderId="8" xfId="0" applyNumberFormat="1" applyFont="1" applyBorder="1"/>
    <xf numFmtId="0" fontId="13" fillId="0" borderId="9" xfId="0" applyFont="1" applyBorder="1"/>
    <xf numFmtId="44" fontId="4" fillId="0" borderId="0" xfId="1" applyFont="1"/>
    <xf numFmtId="44" fontId="4" fillId="0" borderId="4" xfId="0" applyNumberFormat="1" applyFont="1" applyBorder="1"/>
    <xf numFmtId="44" fontId="9" fillId="0" borderId="7" xfId="0" applyNumberFormat="1" applyFont="1" applyBorder="1"/>
    <xf numFmtId="0" fontId="4" fillId="0" borderId="10" xfId="0" applyFont="1" applyBorder="1"/>
    <xf numFmtId="44" fontId="4" fillId="0" borderId="3" xfId="0" applyNumberFormat="1" applyFont="1" applyFill="1" applyBorder="1"/>
    <xf numFmtId="0" fontId="4" fillId="0" borderId="3" xfId="0" applyFont="1" applyBorder="1"/>
    <xf numFmtId="9" fontId="4" fillId="0" borderId="1" xfId="0" applyNumberFormat="1" applyFont="1" applyBorder="1"/>
    <xf numFmtId="44" fontId="9" fillId="0" borderId="3" xfId="0" applyNumberFormat="1" applyFont="1" applyBorder="1"/>
    <xf numFmtId="0" fontId="11" fillId="0" borderId="19" xfId="0" applyFont="1" applyFill="1" applyBorder="1"/>
    <xf numFmtId="44" fontId="4" fillId="0" borderId="8" xfId="0" applyNumberFormat="1" applyFont="1" applyFill="1" applyBorder="1"/>
    <xf numFmtId="2" fontId="4" fillId="0" borderId="20" xfId="0" applyNumberFormat="1" applyFont="1" applyFill="1" applyBorder="1"/>
    <xf numFmtId="0" fontId="4" fillId="0" borderId="20" xfId="0" applyFont="1" applyFill="1" applyBorder="1"/>
    <xf numFmtId="0" fontId="12" fillId="0" borderId="0" xfId="0" applyFont="1"/>
    <xf numFmtId="0" fontId="18" fillId="0" borderId="0" xfId="0" applyFont="1"/>
    <xf numFmtId="0" fontId="2" fillId="0" borderId="14" xfId="0" applyFont="1" applyBorder="1"/>
    <xf numFmtId="0" fontId="0" fillId="0" borderId="14" xfId="0" applyBorder="1"/>
    <xf numFmtId="4" fontId="0" fillId="0" borderId="14" xfId="0" applyNumberFormat="1" applyBorder="1" applyAlignment="1">
      <alignment horizontal="left"/>
    </xf>
    <xf numFmtId="164" fontId="0" fillId="0" borderId="14" xfId="0" applyNumberFormat="1" applyBorder="1" applyAlignment="1">
      <alignment horizontal="right"/>
    </xf>
    <xf numFmtId="0" fontId="0" fillId="0" borderId="14" xfId="0" applyBorder="1" applyAlignment="1">
      <alignment horizontal="left"/>
    </xf>
    <xf numFmtId="164" fontId="0" fillId="0" borderId="17" xfId="0" applyNumberFormat="1" applyBorder="1" applyAlignment="1">
      <alignment horizontal="right"/>
    </xf>
    <xf numFmtId="164" fontId="0" fillId="0" borderId="15" xfId="0" applyNumberFormat="1" applyBorder="1" applyAlignment="1">
      <alignment horizontal="right"/>
    </xf>
    <xf numFmtId="164" fontId="2" fillId="0" borderId="14" xfId="0" applyNumberFormat="1" applyFont="1" applyBorder="1" applyAlignment="1">
      <alignment horizontal="right"/>
    </xf>
    <xf numFmtId="0" fontId="0" fillId="0" borderId="14" xfId="0" applyFill="1" applyBorder="1"/>
    <xf numFmtId="0" fontId="0" fillId="0" borderId="14" xfId="0" applyFill="1" applyBorder="1" applyAlignment="1">
      <alignment horizontal="left"/>
    </xf>
    <xf numFmtId="164" fontId="0" fillId="0" borderId="14" xfId="0" applyNumberFormat="1" applyBorder="1"/>
    <xf numFmtId="164" fontId="0" fillId="0" borderId="17" xfId="0" applyNumberFormat="1" applyBorder="1"/>
    <xf numFmtId="164" fontId="0" fillId="0" borderId="15" xfId="0" applyNumberFormat="1" applyBorder="1"/>
    <xf numFmtId="164" fontId="2" fillId="0" borderId="14" xfId="0" applyNumberFormat="1" applyFont="1" applyBorder="1"/>
    <xf numFmtId="0" fontId="0" fillId="0" borderId="14" xfId="0" applyNumberFormat="1" applyBorder="1"/>
    <xf numFmtId="0" fontId="0" fillId="0" borderId="14" xfId="0" applyNumberFormat="1" applyFill="1" applyBorder="1"/>
    <xf numFmtId="4" fontId="2" fillId="0" borderId="14" xfId="0" applyNumberFormat="1" applyFont="1" applyBorder="1"/>
    <xf numFmtId="164" fontId="0" fillId="0" borderId="0" xfId="0" applyNumberFormat="1"/>
    <xf numFmtId="0" fontId="9" fillId="0" borderId="1" xfId="0" applyFont="1" applyBorder="1"/>
    <xf numFmtId="4" fontId="4" fillId="0" borderId="16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13" fillId="0" borderId="1" xfId="2" quotePrefix="1" applyFont="1" applyBorder="1" applyAlignment="1">
      <alignment wrapText="1"/>
    </xf>
    <xf numFmtId="0" fontId="4" fillId="0" borderId="1" xfId="0" applyFont="1" applyFill="1" applyBorder="1" applyAlignment="1">
      <alignment horizontal="left"/>
    </xf>
    <xf numFmtId="0" fontId="4" fillId="0" borderId="16" xfId="0" applyFont="1" applyFill="1" applyBorder="1" applyAlignment="1">
      <alignment horizontal="left"/>
    </xf>
    <xf numFmtId="0" fontId="9" fillId="0" borderId="16" xfId="0" applyFont="1" applyBorder="1"/>
    <xf numFmtId="0" fontId="13" fillId="0" borderId="3" xfId="2" quotePrefix="1" applyFont="1" applyBorder="1" applyAlignment="1">
      <alignment wrapText="1"/>
    </xf>
    <xf numFmtId="0" fontId="2" fillId="0" borderId="14" xfId="0" applyFont="1" applyBorder="1"/>
    <xf numFmtId="164" fontId="2" fillId="0" borderId="14" xfId="0" applyNumberFormat="1" applyFont="1" applyBorder="1" applyAlignment="1">
      <alignment horizontal="right"/>
    </xf>
    <xf numFmtId="49" fontId="2" fillId="0" borderId="0" xfId="0" applyNumberFormat="1" applyFont="1"/>
    <xf numFmtId="0" fontId="2" fillId="0" borderId="14" xfId="0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166" fontId="2" fillId="0" borderId="21" xfId="0" applyNumberFormat="1" applyFont="1" applyBorder="1" applyAlignment="1"/>
    <xf numFmtId="0" fontId="0" fillId="0" borderId="14" xfId="0" applyBorder="1" applyAlignment="1">
      <alignment horizontal="center" vertical="top"/>
    </xf>
    <xf numFmtId="14" fontId="0" fillId="0" borderId="14" xfId="0" applyNumberFormat="1" applyBorder="1" applyAlignment="1">
      <alignment horizontal="center" vertical="top"/>
    </xf>
    <xf numFmtId="166" fontId="0" fillId="0" borderId="14" xfId="0" applyNumberFormat="1" applyBorder="1" applyAlignment="1">
      <alignment horizontal="center" vertical="top"/>
    </xf>
    <xf numFmtId="8" fontId="0" fillId="0" borderId="14" xfId="1" applyNumberFormat="1" applyFont="1" applyBorder="1" applyAlignment="1">
      <alignment horizontal="center" vertical="top" wrapText="1"/>
    </xf>
    <xf numFmtId="0" fontId="0" fillId="0" borderId="14" xfId="0" applyBorder="1" applyAlignment="1">
      <alignment vertical="center"/>
    </xf>
    <xf numFmtId="166" fontId="0" fillId="0" borderId="14" xfId="0" applyNumberFormat="1" applyFill="1" applyBorder="1" applyAlignment="1">
      <alignment horizontal="center" vertical="top"/>
    </xf>
    <xf numFmtId="14" fontId="0" fillId="0" borderId="14" xfId="0" applyNumberFormat="1" applyBorder="1" applyAlignment="1">
      <alignment horizontal="center" vertical="top" wrapText="1"/>
    </xf>
    <xf numFmtId="166" fontId="0" fillId="0" borderId="14" xfId="0" applyNumberFormat="1" applyBorder="1" applyAlignment="1">
      <alignment horizontal="center" vertical="top" wrapText="1"/>
    </xf>
    <xf numFmtId="0" fontId="0" fillId="0" borderId="14" xfId="0" applyBorder="1" applyAlignment="1">
      <alignment vertical="center" wrapText="1"/>
    </xf>
    <xf numFmtId="166" fontId="0" fillId="0" borderId="0" xfId="0" applyNumberFormat="1"/>
    <xf numFmtId="0" fontId="11" fillId="0" borderId="0" xfId="0" applyFont="1" applyFill="1" applyBorder="1"/>
    <xf numFmtId="44" fontId="4" fillId="0" borderId="0" xfId="0" applyNumberFormat="1" applyFont="1" applyFill="1" applyBorder="1"/>
    <xf numFmtId="2" fontId="4" fillId="0" borderId="0" xfId="0" applyNumberFormat="1" applyFont="1" applyFill="1" applyBorder="1"/>
    <xf numFmtId="0" fontId="4" fillId="0" borderId="0" xfId="0" applyFont="1" applyFill="1" applyBorder="1"/>
    <xf numFmtId="0" fontId="12" fillId="0" borderId="0" xfId="0" applyFont="1" applyFill="1" applyBorder="1"/>
    <xf numFmtId="0" fontId="3" fillId="0" borderId="0" xfId="0" applyFont="1" applyFill="1" applyBorder="1"/>
    <xf numFmtId="0" fontId="0" fillId="0" borderId="0" xfId="0" applyFill="1" applyBorder="1"/>
    <xf numFmtId="0" fontId="16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/>
    <xf numFmtId="44" fontId="19" fillId="0" borderId="0" xfId="0" applyNumberFormat="1" applyFont="1" applyFill="1" applyBorder="1"/>
    <xf numFmtId="2" fontId="19" fillId="0" borderId="0" xfId="0" applyNumberFormat="1" applyFont="1" applyFill="1" applyBorder="1"/>
    <xf numFmtId="0" fontId="19" fillId="0" borderId="0" xfId="0" applyFont="1" applyFill="1" applyBorder="1"/>
    <xf numFmtId="44" fontId="17" fillId="0" borderId="0" xfId="0" applyNumberFormat="1" applyFont="1" applyFill="1" applyBorder="1"/>
    <xf numFmtId="44" fontId="9" fillId="0" borderId="0" xfId="0" applyNumberFormat="1" applyFont="1" applyFill="1" applyBorder="1"/>
    <xf numFmtId="0" fontId="12" fillId="4" borderId="12" xfId="0" applyFont="1" applyFill="1" applyBorder="1" applyAlignment="1"/>
    <xf numFmtId="0" fontId="12" fillId="4" borderId="8" xfId="0" applyFont="1" applyFill="1" applyBorder="1" applyAlignment="1"/>
    <xf numFmtId="4" fontId="0" fillId="0" borderId="0" xfId="0" applyNumberFormat="1" applyFont="1"/>
    <xf numFmtId="164" fontId="21" fillId="0" borderId="14" xfId="0" applyNumberFormat="1" applyFont="1" applyBorder="1" applyAlignment="1">
      <alignment horizontal="right"/>
    </xf>
    <xf numFmtId="164" fontId="2" fillId="0" borderId="15" xfId="0" applyNumberFormat="1" applyFont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0" fillId="0" borderId="0" xfId="0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0" fillId="7" borderId="0" xfId="0" applyFont="1" applyFill="1"/>
    <xf numFmtId="0" fontId="0" fillId="7" borderId="0" xfId="0" applyFill="1"/>
    <xf numFmtId="167" fontId="2" fillId="0" borderId="0" xfId="0" applyNumberFormat="1" applyFont="1"/>
    <xf numFmtId="165" fontId="2" fillId="0" borderId="0" xfId="0" applyNumberFormat="1" applyFont="1"/>
    <xf numFmtId="0" fontId="11" fillId="0" borderId="18" xfId="0" applyFont="1" applyFill="1" applyBorder="1"/>
    <xf numFmtId="8" fontId="0" fillId="0" borderId="0" xfId="0" applyNumberFormat="1"/>
    <xf numFmtId="14" fontId="0" fillId="0" borderId="0" xfId="0" applyNumberFormat="1"/>
    <xf numFmtId="0" fontId="2" fillId="0" borderId="14" xfId="0" applyFont="1" applyBorder="1" applyAlignment="1">
      <alignment horizontal="center"/>
    </xf>
    <xf numFmtId="0" fontId="0" fillId="0" borderId="14" xfId="0" applyBorder="1" applyAlignment="1">
      <alignment horizontal="center" vertical="top"/>
    </xf>
    <xf numFmtId="0" fontId="14" fillId="5" borderId="0" xfId="0" applyFont="1" applyFill="1" applyBorder="1" applyAlignment="1"/>
    <xf numFmtId="0" fontId="14" fillId="0" borderId="0" xfId="0" applyFont="1" applyFill="1" applyBorder="1" applyAlignment="1"/>
    <xf numFmtId="0" fontId="0" fillId="0" borderId="1" xfId="0" applyBorder="1"/>
    <xf numFmtId="0" fontId="0" fillId="0" borderId="3" xfId="0" applyBorder="1"/>
    <xf numFmtId="0" fontId="0" fillId="0" borderId="3" xfId="0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4" fillId="0" borderId="9" xfId="0" applyFont="1" applyFill="1" applyBorder="1"/>
    <xf numFmtId="0" fontId="4" fillId="0" borderId="9" xfId="0" applyNumberFormat="1" applyFont="1" applyBorder="1"/>
    <xf numFmtId="0" fontId="4" fillId="0" borderId="9" xfId="0" applyNumberFormat="1" applyFont="1" applyFill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44" fontId="4" fillId="0" borderId="7" xfId="0" applyNumberFormat="1" applyFont="1" applyBorder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0" fontId="0" fillId="0" borderId="0" xfId="0"/>
    <xf numFmtId="0" fontId="2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167" fontId="0" fillId="0" borderId="0" xfId="0" applyNumberFormat="1"/>
    <xf numFmtId="165" fontId="0" fillId="0" borderId="0" xfId="0" applyNumberFormat="1"/>
    <xf numFmtId="44" fontId="9" fillId="6" borderId="7" xfId="0" applyNumberFormat="1" applyFont="1" applyFill="1" applyBorder="1" applyAlignment="1">
      <alignment horizontal="center"/>
    </xf>
    <xf numFmtId="44" fontId="9" fillId="6" borderId="7" xfId="0" applyNumberFormat="1" applyFont="1" applyFill="1" applyBorder="1"/>
    <xf numFmtId="0" fontId="2" fillId="0" borderId="23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0" fillId="2" borderId="24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6" borderId="14" xfId="0" applyFont="1" applyFill="1" applyBorder="1"/>
    <xf numFmtId="0" fontId="2" fillId="8" borderId="14" xfId="0" applyFont="1" applyFill="1" applyBorder="1"/>
    <xf numFmtId="0" fontId="0" fillId="6" borderId="14" xfId="0" applyFill="1" applyBorder="1"/>
    <xf numFmtId="0" fontId="0" fillId="6" borderId="14" xfId="0" applyFill="1" applyBorder="1" applyAlignment="1">
      <alignment horizontal="left"/>
    </xf>
    <xf numFmtId="164" fontId="0" fillId="6" borderId="14" xfId="0" applyNumberFormat="1" applyFill="1" applyBorder="1"/>
    <xf numFmtId="0" fontId="0" fillId="6" borderId="0" xfId="0" applyFill="1"/>
    <xf numFmtId="0" fontId="23" fillId="4" borderId="8" xfId="0" applyFont="1" applyFill="1" applyBorder="1" applyAlignment="1"/>
    <xf numFmtId="164" fontId="0" fillId="0" borderId="25" xfId="0" applyNumberFormat="1" applyBorder="1"/>
    <xf numFmtId="164" fontId="2" fillId="0" borderId="15" xfId="0" applyNumberFormat="1" applyFont="1" applyBorder="1" applyAlignment="1">
      <alignment horizontal="right"/>
    </xf>
    <xf numFmtId="164" fontId="0" fillId="0" borderId="0" xfId="0" applyNumberFormat="1" applyBorder="1"/>
    <xf numFmtId="0" fontId="2" fillId="0" borderId="21" xfId="0" applyFont="1" applyBorder="1" applyAlignment="1">
      <alignment wrapText="1"/>
    </xf>
    <xf numFmtId="0" fontId="0" fillId="0" borderId="21" xfId="0" applyBorder="1"/>
    <xf numFmtId="164" fontId="0" fillId="0" borderId="21" xfId="0" applyNumberFormat="1" applyBorder="1"/>
    <xf numFmtId="164" fontId="0" fillId="0" borderId="26" xfId="0" applyNumberFormat="1" applyBorder="1"/>
    <xf numFmtId="164" fontId="2" fillId="0" borderId="27" xfId="0" applyNumberFormat="1" applyFont="1" applyBorder="1"/>
    <xf numFmtId="164" fontId="2" fillId="0" borderId="21" xfId="0" applyNumberFormat="1" applyFont="1" applyBorder="1"/>
    <xf numFmtId="0" fontId="0" fillId="0" borderId="28" xfId="0" applyBorder="1"/>
    <xf numFmtId="164" fontId="2" fillId="0" borderId="29" xfId="0" applyNumberFormat="1" applyFont="1" applyBorder="1"/>
    <xf numFmtId="2" fontId="2" fillId="0" borderId="14" xfId="0" applyNumberFormat="1" applyFont="1" applyBorder="1"/>
    <xf numFmtId="164" fontId="0" fillId="0" borderId="17" xfId="0" applyNumberFormat="1" applyFont="1" applyBorder="1"/>
    <xf numFmtId="164" fontId="0" fillId="6" borderId="21" xfId="0" applyNumberFormat="1" applyFill="1" applyBorder="1"/>
    <xf numFmtId="0" fontId="24" fillId="0" borderId="0" xfId="0" applyFont="1"/>
    <xf numFmtId="0" fontId="2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14" fillId="5" borderId="0" xfId="0" applyFont="1" applyFill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</cellXfs>
  <cellStyles count="4">
    <cellStyle name="Standard" xfId="0" builtinId="0"/>
    <cellStyle name="Standard 2" xfId="2" xr:uid="{00000000-0005-0000-0000-000001000000}"/>
    <cellStyle name="Währung" xfId="1" builtinId="4"/>
    <cellStyle name="Währung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://kommunalagentur.nrw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708660</xdr:colOff>
      <xdr:row>3</xdr:row>
      <xdr:rowOff>0</xdr:rowOff>
    </xdr:to>
    <xdr:pic>
      <xdr:nvPicPr>
        <xdr:cNvPr id="5" name="Grafik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190500"/>
          <a:ext cx="1470660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19</xdr:row>
      <xdr:rowOff>9525</xdr:rowOff>
    </xdr:from>
    <xdr:to>
      <xdr:col>1</xdr:col>
      <xdr:colOff>1628775</xdr:colOff>
      <xdr:row>29</xdr:row>
      <xdr:rowOff>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AA5B6B8C-E527-4670-A057-72B2D0221584}"/>
            </a:ext>
          </a:extLst>
        </xdr:cNvPr>
        <xdr:cNvSpPr txBox="1"/>
      </xdr:nvSpPr>
      <xdr:spPr>
        <a:xfrm>
          <a:off x="19050" y="4314825"/>
          <a:ext cx="516255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Bemerkung:</a:t>
          </a:r>
        </a:p>
        <a:p>
          <a:endParaRPr lang="de-DE" sz="1100"/>
        </a:p>
        <a:p>
          <a:r>
            <a:rPr lang="de-DE" sz="1100"/>
            <a:t>Die höheren Stromkosten resultieren aus der Nutzung von Elektroöfen, da in</a:t>
          </a:r>
          <a:r>
            <a:rPr lang="de-DE" sz="1100" baseline="0"/>
            <a:t> der Unterkunft Heidtfeld keine Heizung zur Verfügung steht.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zoomScaleNormal="100" workbookViewId="0">
      <selection activeCell="D9" sqref="D9"/>
    </sheetView>
  </sheetViews>
  <sheetFormatPr baseColWidth="10" defaultRowHeight="15" x14ac:dyDescent="0.25"/>
  <cols>
    <col min="1" max="1" width="49.28515625" customWidth="1"/>
  </cols>
  <sheetData>
    <row r="1" spans="1:18" x14ac:dyDescent="0.25">
      <c r="A1" s="3"/>
      <c r="B1" s="3"/>
      <c r="C1" s="3"/>
      <c r="D1" s="3"/>
    </row>
    <row r="2" spans="1:18" x14ac:dyDescent="0.25">
      <c r="A2" s="3"/>
      <c r="B2" s="3"/>
      <c r="C2" s="3"/>
      <c r="D2" s="3"/>
    </row>
    <row r="3" spans="1:18" x14ac:dyDescent="0.25">
      <c r="A3" s="3"/>
      <c r="B3" s="3"/>
      <c r="C3" s="3"/>
      <c r="D3" s="3"/>
    </row>
    <row r="4" spans="1:18" x14ac:dyDescent="0.25">
      <c r="A4" s="3"/>
      <c r="B4" s="3"/>
      <c r="C4" s="3"/>
      <c r="D4" s="3"/>
    </row>
    <row r="5" spans="1:18" x14ac:dyDescent="0.25">
      <c r="A5" s="3"/>
      <c r="B5" s="3"/>
      <c r="C5" s="3"/>
      <c r="D5" s="3"/>
    </row>
    <row r="6" spans="1:18" x14ac:dyDescent="0.25">
      <c r="A6" s="3"/>
      <c r="B6" s="3"/>
      <c r="C6" s="3"/>
      <c r="D6" s="3"/>
    </row>
    <row r="7" spans="1:18" x14ac:dyDescent="0.25">
      <c r="A7" s="3"/>
      <c r="B7" s="3"/>
      <c r="C7" s="3"/>
      <c r="D7" s="3"/>
    </row>
    <row r="8" spans="1:18" x14ac:dyDescent="0.25">
      <c r="A8" s="3"/>
      <c r="B8" s="3"/>
      <c r="C8" s="3"/>
      <c r="D8" s="3"/>
    </row>
    <row r="9" spans="1:18" ht="33.75" x14ac:dyDescent="0.25">
      <c r="A9" s="12" t="s">
        <v>961</v>
      </c>
      <c r="C9" s="3"/>
      <c r="D9" s="3"/>
    </row>
    <row r="10" spans="1:18" x14ac:dyDescent="0.25">
      <c r="A10" s="3"/>
      <c r="B10" s="3"/>
      <c r="C10" s="3"/>
      <c r="D10" s="3"/>
    </row>
    <row r="11" spans="1:18" x14ac:dyDescent="0.25">
      <c r="A11" s="3"/>
      <c r="B11" s="3"/>
      <c r="C11" s="3"/>
      <c r="D11" s="3"/>
    </row>
    <row r="12" spans="1:18" x14ac:dyDescent="0.25">
      <c r="A12" s="3"/>
      <c r="B12" s="3"/>
      <c r="C12" s="3"/>
      <c r="D12" s="3"/>
    </row>
    <row r="13" spans="1:18" ht="26.25" x14ac:dyDescent="0.4">
      <c r="A13" s="236" t="s">
        <v>14</v>
      </c>
      <c r="B13" s="236"/>
      <c r="C13" s="236"/>
      <c r="D13" s="236"/>
    </row>
    <row r="14" spans="1:18" ht="27.75" x14ac:dyDescent="0.4">
      <c r="A14" s="9"/>
      <c r="B14" s="9"/>
      <c r="C14" s="9"/>
      <c r="D14" s="9"/>
    </row>
    <row r="15" spans="1:18" ht="26.25" x14ac:dyDescent="0.4">
      <c r="A15" s="236" t="s">
        <v>17</v>
      </c>
      <c r="B15" s="236"/>
      <c r="C15" s="236"/>
      <c r="D15" s="236"/>
    </row>
    <row r="16" spans="1:18" ht="27.75" customHeight="1" x14ac:dyDescent="0.5">
      <c r="A16" s="10"/>
      <c r="B16" s="11"/>
      <c r="C16" s="11"/>
      <c r="D16" s="11"/>
      <c r="E16" s="7"/>
      <c r="F16" s="7"/>
      <c r="G16" s="8"/>
      <c r="H16" s="4"/>
      <c r="I16" s="5"/>
      <c r="J16" s="5"/>
      <c r="K16" s="4"/>
      <c r="L16" s="4"/>
      <c r="M16" s="4"/>
      <c r="N16" s="4"/>
      <c r="O16" s="3"/>
      <c r="P16" s="3"/>
      <c r="Q16" s="3"/>
      <c r="R16" s="3"/>
    </row>
    <row r="17" spans="1:18" ht="33.75" x14ac:dyDescent="0.5">
      <c r="A17" s="234" t="s">
        <v>958</v>
      </c>
      <c r="E17" s="6"/>
      <c r="F17" s="6"/>
      <c r="G17" s="3"/>
      <c r="H17" s="4"/>
      <c r="I17" s="5"/>
      <c r="J17" s="5"/>
      <c r="K17" s="4"/>
      <c r="L17" s="4"/>
      <c r="M17" s="4"/>
      <c r="N17" s="4"/>
      <c r="O17" s="3"/>
      <c r="P17" s="3"/>
      <c r="Q17" s="3"/>
      <c r="R17" s="3"/>
    </row>
    <row r="18" spans="1:18" ht="23.25" x14ac:dyDescent="0.35">
      <c r="A18" s="234" t="s">
        <v>100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25">
      <c r="A23" s="3"/>
      <c r="B23" s="3"/>
      <c r="C23" s="3"/>
      <c r="D23" s="3"/>
    </row>
    <row r="24" spans="1:18" x14ac:dyDescent="0.25">
      <c r="A24" s="3"/>
      <c r="B24" s="3"/>
      <c r="C24" s="3"/>
      <c r="D24" s="3"/>
    </row>
    <row r="25" spans="1:18" x14ac:dyDescent="0.25">
      <c r="A25" s="3"/>
      <c r="B25" s="3"/>
      <c r="C25" s="3"/>
      <c r="D25" s="3"/>
    </row>
    <row r="26" spans="1:18" x14ac:dyDescent="0.25">
      <c r="A26" s="3"/>
      <c r="B26" s="3"/>
      <c r="C26" s="3"/>
      <c r="D26" s="3"/>
    </row>
    <row r="27" spans="1:18" x14ac:dyDescent="0.25">
      <c r="A27" s="3"/>
      <c r="B27" s="3"/>
      <c r="C27" s="3"/>
      <c r="D27" s="3"/>
    </row>
    <row r="28" spans="1:18" x14ac:dyDescent="0.25">
      <c r="A28" s="3"/>
      <c r="B28" s="3"/>
      <c r="C28" s="3"/>
      <c r="D28" s="3"/>
    </row>
    <row r="29" spans="1:18" x14ac:dyDescent="0.25">
      <c r="A29" s="3"/>
      <c r="B29" s="3"/>
      <c r="C29" s="3"/>
      <c r="D29" s="3"/>
    </row>
    <row r="30" spans="1:18" x14ac:dyDescent="0.25">
      <c r="A30" s="3"/>
      <c r="B30" s="3"/>
      <c r="C30" s="3"/>
      <c r="D30" s="3"/>
    </row>
    <row r="31" spans="1:18" x14ac:dyDescent="0.25">
      <c r="A31" s="3"/>
      <c r="B31" s="3"/>
      <c r="C31" s="3"/>
      <c r="D31" s="3"/>
    </row>
    <row r="32" spans="1:18" x14ac:dyDescent="0.25">
      <c r="A32" s="3"/>
      <c r="B32" s="3"/>
      <c r="C32" s="3"/>
      <c r="D32" s="3"/>
    </row>
    <row r="33" spans="1:4" x14ac:dyDescent="0.25">
      <c r="A33" s="3"/>
      <c r="B33" s="3"/>
      <c r="C33" s="3"/>
      <c r="D33" s="3"/>
    </row>
    <row r="34" spans="1:4" x14ac:dyDescent="0.25">
      <c r="A34" s="3"/>
      <c r="B34" s="3"/>
      <c r="C34" s="3"/>
      <c r="D34" s="3"/>
    </row>
    <row r="35" spans="1:4" x14ac:dyDescent="0.25">
      <c r="A35" s="3"/>
      <c r="B35" s="3"/>
      <c r="C35" s="3"/>
      <c r="D35" s="3"/>
    </row>
    <row r="36" spans="1:4" x14ac:dyDescent="0.25">
      <c r="A36" s="3"/>
      <c r="B36" s="3"/>
      <c r="C36" s="3"/>
      <c r="D36" s="3"/>
    </row>
    <row r="37" spans="1:4" x14ac:dyDescent="0.25">
      <c r="A37" s="3"/>
      <c r="B37" s="3"/>
      <c r="C37" s="3"/>
      <c r="D37" s="3"/>
    </row>
    <row r="38" spans="1:4" x14ac:dyDescent="0.25">
      <c r="A38" s="3"/>
      <c r="B38" s="3"/>
      <c r="C38" s="3"/>
      <c r="D38" s="3"/>
    </row>
    <row r="39" spans="1:4" x14ac:dyDescent="0.25">
      <c r="A39" s="3"/>
      <c r="B39" s="3"/>
      <c r="C39" s="3"/>
      <c r="D39" s="3"/>
    </row>
    <row r="40" spans="1:4" x14ac:dyDescent="0.25">
      <c r="A40" s="3"/>
      <c r="B40" s="3"/>
      <c r="C40" s="3"/>
      <c r="D40" s="3"/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</sheetData>
  <mergeCells count="2">
    <mergeCell ref="A13:D13"/>
    <mergeCell ref="A15:D1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6"/>
  <sheetViews>
    <sheetView zoomScaleNormal="100" workbookViewId="0">
      <selection activeCell="D31" sqref="D31"/>
    </sheetView>
  </sheetViews>
  <sheetFormatPr baseColWidth="10" defaultRowHeight="15" x14ac:dyDescent="0.25"/>
  <cols>
    <col min="1" max="1" width="6.5703125" customWidth="1"/>
    <col min="2" max="2" width="19.28515625" customWidth="1"/>
    <col min="3" max="3" width="48.5703125" customWidth="1"/>
    <col min="4" max="4" width="15.85546875" customWidth="1"/>
    <col min="6" max="6" width="13.140625" bestFit="1" customWidth="1"/>
  </cols>
  <sheetData>
    <row r="1" spans="1:9" ht="23.25" x14ac:dyDescent="0.35">
      <c r="B1" s="237" t="s">
        <v>884</v>
      </c>
      <c r="C1" s="237"/>
      <c r="D1" s="237"/>
      <c r="E1" s="3"/>
      <c r="F1" s="3"/>
    </row>
    <row r="2" spans="1:9" x14ac:dyDescent="0.25">
      <c r="B2" s="3"/>
      <c r="C2" s="3"/>
      <c r="D2" s="3"/>
      <c r="E2" s="3"/>
      <c r="F2" s="3"/>
    </row>
    <row r="3" spans="1:9" ht="21" thickBot="1" x14ac:dyDescent="0.35">
      <c r="A3" s="172"/>
      <c r="B3" s="24" t="s">
        <v>12</v>
      </c>
      <c r="C3" s="25" t="s">
        <v>13</v>
      </c>
      <c r="D3" s="26" t="s">
        <v>885</v>
      </c>
      <c r="E3" s="3"/>
      <c r="F3" s="3"/>
    </row>
    <row r="4" spans="1:9" ht="15.75" thickTop="1" x14ac:dyDescent="0.25">
      <c r="A4" s="172"/>
      <c r="B4" s="36"/>
      <c r="C4" s="34"/>
      <c r="D4" s="37"/>
      <c r="E4" s="39"/>
      <c r="F4" s="3"/>
    </row>
    <row r="5" spans="1:9" ht="20.25" x14ac:dyDescent="0.3">
      <c r="A5" s="172"/>
      <c r="B5" s="238" t="s">
        <v>1</v>
      </c>
      <c r="C5" s="239"/>
      <c r="D5" s="240"/>
      <c r="E5" s="3"/>
      <c r="F5" s="3"/>
    </row>
    <row r="6" spans="1:9" x14ac:dyDescent="0.25">
      <c r="A6" s="172"/>
      <c r="B6" s="40"/>
      <c r="D6" s="38"/>
      <c r="E6" s="3"/>
      <c r="F6" s="3"/>
    </row>
    <row r="7" spans="1:9" x14ac:dyDescent="0.25">
      <c r="A7" s="172"/>
      <c r="B7" s="14"/>
      <c r="C7" s="41" t="s">
        <v>85</v>
      </c>
      <c r="D7" s="17">
        <f>Kosten2020!F38</f>
        <v>36578.675936081418</v>
      </c>
      <c r="E7" s="3"/>
      <c r="F7" s="3"/>
    </row>
    <row r="8" spans="1:9" ht="15.75" thickBot="1" x14ac:dyDescent="0.3">
      <c r="A8" s="172"/>
      <c r="B8" s="15"/>
      <c r="C8" s="20"/>
      <c r="D8" s="43"/>
      <c r="E8" s="3"/>
      <c r="F8" s="42"/>
    </row>
    <row r="9" spans="1:9" ht="16.5" thickTop="1" thickBot="1" x14ac:dyDescent="0.3">
      <c r="A9" s="172"/>
      <c r="B9" s="44" t="s">
        <v>2</v>
      </c>
      <c r="C9" s="45"/>
      <c r="D9" s="46">
        <f>D7</f>
        <v>36578.675936081418</v>
      </c>
      <c r="E9" s="3"/>
      <c r="F9" s="3"/>
    </row>
    <row r="10" spans="1:9" ht="15.75" thickTop="1" x14ac:dyDescent="0.25">
      <c r="A10" s="172"/>
      <c r="B10" s="40"/>
      <c r="C10" s="34"/>
      <c r="D10" s="34"/>
      <c r="E10" s="3"/>
      <c r="F10" s="3"/>
      <c r="I10" s="2"/>
    </row>
    <row r="11" spans="1:9" ht="20.25" x14ac:dyDescent="0.3">
      <c r="A11" s="172"/>
      <c r="B11" s="238" t="s">
        <v>84</v>
      </c>
      <c r="C11" s="239"/>
      <c r="D11" s="240"/>
      <c r="E11" s="3"/>
      <c r="F11" s="3"/>
    </row>
    <row r="12" spans="1:9" x14ac:dyDescent="0.25">
      <c r="A12" s="172"/>
      <c r="B12" s="47"/>
      <c r="C12" s="80" t="s">
        <v>86</v>
      </c>
      <c r="D12" s="38"/>
      <c r="E12" s="3"/>
      <c r="F12" s="3"/>
    </row>
    <row r="13" spans="1:9" x14ac:dyDescent="0.25">
      <c r="A13" s="172"/>
      <c r="B13" s="40" t="s">
        <v>24</v>
      </c>
      <c r="C13" s="81" t="s">
        <v>25</v>
      </c>
      <c r="D13" s="17">
        <f>Kosten2020!F6</f>
        <v>12092.91</v>
      </c>
      <c r="E13" s="3"/>
      <c r="F13" s="3"/>
    </row>
    <row r="14" spans="1:9" x14ac:dyDescent="0.25">
      <c r="A14" s="172"/>
      <c r="B14" s="40" t="s">
        <v>26</v>
      </c>
      <c r="C14" s="82" t="s">
        <v>27</v>
      </c>
      <c r="D14" s="17">
        <f>Kosten2020!F7</f>
        <v>1911.25</v>
      </c>
      <c r="E14" s="3"/>
      <c r="F14" s="3"/>
    </row>
    <row r="15" spans="1:9" x14ac:dyDescent="0.25">
      <c r="A15" s="172"/>
      <c r="B15" s="40" t="s">
        <v>28</v>
      </c>
      <c r="C15" s="82" t="s">
        <v>29</v>
      </c>
      <c r="D15" s="17">
        <f>Kosten2020!F8</f>
        <v>6762.947067232255</v>
      </c>
      <c r="E15" s="3"/>
      <c r="F15" s="3"/>
      <c r="G15" s="2"/>
    </row>
    <row r="16" spans="1:9" x14ac:dyDescent="0.25">
      <c r="A16" s="172"/>
      <c r="B16" s="40" t="s">
        <v>30</v>
      </c>
      <c r="C16" s="82" t="s">
        <v>31</v>
      </c>
      <c r="D16" s="17">
        <f>Kosten2020!F9</f>
        <v>120.05986185815028</v>
      </c>
      <c r="E16" s="3"/>
      <c r="F16" s="3"/>
    </row>
    <row r="17" spans="1:11" x14ac:dyDescent="0.25">
      <c r="A17" s="172"/>
      <c r="B17" s="40" t="s">
        <v>32</v>
      </c>
      <c r="C17" s="82" t="s">
        <v>33</v>
      </c>
      <c r="D17" s="17">
        <f>Kosten2020!F10</f>
        <v>2060.31</v>
      </c>
      <c r="E17" s="42"/>
      <c r="F17" s="3"/>
      <c r="H17" s="2"/>
    </row>
    <row r="18" spans="1:11" x14ac:dyDescent="0.25">
      <c r="A18" s="172"/>
      <c r="B18" s="40" t="s">
        <v>34</v>
      </c>
      <c r="C18" s="82" t="s">
        <v>35</v>
      </c>
      <c r="D18" s="17">
        <f>Kosten2020!F11</f>
        <v>392.76959167791989</v>
      </c>
      <c r="E18" s="35"/>
      <c r="F18" s="3"/>
    </row>
    <row r="19" spans="1:11" x14ac:dyDescent="0.25">
      <c r="A19" s="172"/>
      <c r="B19" s="40" t="s">
        <v>36</v>
      </c>
      <c r="C19" s="83" t="s">
        <v>37</v>
      </c>
      <c r="D19" s="19">
        <f>Kosten2020!F12</f>
        <v>1061.2256837538368</v>
      </c>
      <c r="E19" s="3"/>
      <c r="F19" s="3"/>
      <c r="I19" s="2"/>
    </row>
    <row r="20" spans="1:11" x14ac:dyDescent="0.25">
      <c r="A20" s="172"/>
      <c r="B20" s="40" t="s">
        <v>38</v>
      </c>
      <c r="C20" s="82" t="s">
        <v>39</v>
      </c>
      <c r="D20" s="19">
        <f>Kosten2020!F13</f>
        <v>1963.91</v>
      </c>
      <c r="E20" s="3"/>
      <c r="F20" s="3"/>
    </row>
    <row r="21" spans="1:11" x14ac:dyDescent="0.25">
      <c r="A21" s="172"/>
      <c r="B21" s="40" t="s">
        <v>40</v>
      </c>
      <c r="C21" s="82" t="s">
        <v>41</v>
      </c>
      <c r="D21" s="19">
        <f>Kosten2020!F14</f>
        <v>259.85115363194558</v>
      </c>
      <c r="E21" s="3"/>
      <c r="F21" s="3"/>
      <c r="H21" s="2"/>
      <c r="K21" s="2"/>
    </row>
    <row r="22" spans="1:11" x14ac:dyDescent="0.25">
      <c r="A22" s="172"/>
      <c r="B22" s="40" t="s">
        <v>42</v>
      </c>
      <c r="C22" s="82" t="s">
        <v>43</v>
      </c>
      <c r="D22" s="19">
        <f>Kosten2020!F15</f>
        <v>650.05696812717588</v>
      </c>
      <c r="E22" s="3"/>
      <c r="F22" s="3"/>
      <c r="I22" s="2"/>
    </row>
    <row r="23" spans="1:11" x14ac:dyDescent="0.25">
      <c r="A23" s="172"/>
      <c r="B23" s="40" t="s">
        <v>44</v>
      </c>
      <c r="C23" s="82" t="s">
        <v>45</v>
      </c>
      <c r="D23" s="19">
        <f>Kosten2020!F16</f>
        <v>331.82142088759696</v>
      </c>
      <c r="E23" s="3"/>
      <c r="F23" s="3"/>
    </row>
    <row r="24" spans="1:11" x14ac:dyDescent="0.25">
      <c r="A24" s="172"/>
      <c r="B24" s="40" t="s">
        <v>46</v>
      </c>
      <c r="C24" s="82" t="s">
        <v>47</v>
      </c>
      <c r="D24" s="19">
        <f>Kosten2020!F17</f>
        <v>3260.6997831742615</v>
      </c>
      <c r="E24" s="3"/>
      <c r="F24" s="3"/>
    </row>
    <row r="25" spans="1:11" x14ac:dyDescent="0.25">
      <c r="A25" s="172"/>
      <c r="B25" s="40" t="s">
        <v>48</v>
      </c>
      <c r="C25" s="82" t="s">
        <v>49</v>
      </c>
      <c r="D25" s="19">
        <f>Kosten2020!F18</f>
        <v>831.2183983225633</v>
      </c>
      <c r="E25" s="3"/>
      <c r="F25" s="3"/>
    </row>
    <row r="26" spans="1:11" x14ac:dyDescent="0.25">
      <c r="A26" s="172"/>
      <c r="B26" s="40" t="s">
        <v>50</v>
      </c>
      <c r="C26" s="82" t="s">
        <v>51</v>
      </c>
      <c r="D26" s="19">
        <f>Kosten2020!F19</f>
        <v>3003.5883311844032</v>
      </c>
      <c r="E26" s="3"/>
      <c r="F26" s="3"/>
      <c r="G26" s="2"/>
    </row>
    <row r="27" spans="1:11" x14ac:dyDescent="0.25">
      <c r="A27" s="172"/>
      <c r="B27" s="40"/>
      <c r="C27" s="84"/>
      <c r="D27" s="19"/>
      <c r="E27" s="3"/>
      <c r="F27" s="3"/>
    </row>
    <row r="28" spans="1:11" x14ac:dyDescent="0.25">
      <c r="A28" s="172"/>
      <c r="B28" s="40"/>
      <c r="C28" s="80" t="s">
        <v>87</v>
      </c>
      <c r="D28" s="19"/>
      <c r="E28" s="3"/>
      <c r="F28" s="3"/>
    </row>
    <row r="29" spans="1:11" x14ac:dyDescent="0.25">
      <c r="A29" s="172"/>
      <c r="B29" s="177" t="s">
        <v>55</v>
      </c>
      <c r="C29" s="85" t="s">
        <v>56</v>
      </c>
      <c r="D29" s="19">
        <f>Kosten2020!F22</f>
        <v>12250.84</v>
      </c>
      <c r="E29" s="3"/>
      <c r="F29" s="3"/>
    </row>
    <row r="30" spans="1:11" x14ac:dyDescent="0.25">
      <c r="A30" s="172"/>
      <c r="B30" s="177" t="s">
        <v>57</v>
      </c>
      <c r="C30" s="85" t="s">
        <v>58</v>
      </c>
      <c r="D30" s="19">
        <f>Kosten2020!F23</f>
        <v>11142.35</v>
      </c>
      <c r="E30" s="3"/>
      <c r="F30" s="3"/>
    </row>
    <row r="31" spans="1:11" x14ac:dyDescent="0.25">
      <c r="A31" s="172"/>
      <c r="B31" s="177" t="s">
        <v>59</v>
      </c>
      <c r="C31" s="86" t="s">
        <v>60</v>
      </c>
      <c r="D31" s="19">
        <f>Kosten2020!F24</f>
        <v>1474.78</v>
      </c>
      <c r="E31" s="3"/>
      <c r="F31" s="48"/>
    </row>
    <row r="32" spans="1:11" x14ac:dyDescent="0.25">
      <c r="A32" s="172"/>
      <c r="B32" s="40"/>
      <c r="C32" s="84"/>
      <c r="D32" s="19"/>
      <c r="E32" s="3"/>
      <c r="F32" s="48"/>
    </row>
    <row r="33" spans="1:9" x14ac:dyDescent="0.25">
      <c r="A33" s="172"/>
      <c r="B33" s="40"/>
      <c r="C33" s="87" t="s">
        <v>88</v>
      </c>
      <c r="D33" s="19"/>
      <c r="E33" s="3"/>
      <c r="F33" s="48"/>
    </row>
    <row r="34" spans="1:9" x14ac:dyDescent="0.25">
      <c r="A34" s="172"/>
      <c r="B34" s="177" t="s">
        <v>63</v>
      </c>
      <c r="C34" s="85" t="s">
        <v>64</v>
      </c>
      <c r="D34" s="19">
        <f>Kosten2020!D27</f>
        <v>0</v>
      </c>
      <c r="E34" s="3"/>
      <c r="F34" s="48"/>
      <c r="I34" s="2"/>
    </row>
    <row r="35" spans="1:9" x14ac:dyDescent="0.25">
      <c r="A35" s="172"/>
      <c r="B35" s="40" t="s">
        <v>66</v>
      </c>
      <c r="C35" s="34" t="s">
        <v>67</v>
      </c>
      <c r="D35" s="19">
        <f>Kosten2020!F28</f>
        <v>363.42</v>
      </c>
      <c r="E35" s="3"/>
      <c r="F35" s="48"/>
    </row>
    <row r="36" spans="1:9" x14ac:dyDescent="0.25">
      <c r="A36" s="172"/>
      <c r="B36" s="178" t="s">
        <v>68</v>
      </c>
      <c r="C36" s="34" t="s">
        <v>69</v>
      </c>
      <c r="D36" s="19">
        <f>Kosten2020!F29</f>
        <v>367.99129414626117</v>
      </c>
      <c r="E36" s="3"/>
      <c r="F36" s="48"/>
    </row>
    <row r="37" spans="1:9" x14ac:dyDescent="0.25">
      <c r="A37" s="172"/>
      <c r="B37" s="179" t="s">
        <v>70</v>
      </c>
      <c r="C37" s="34" t="s">
        <v>71</v>
      </c>
      <c r="D37" s="19">
        <f>Kosten2020!F30</f>
        <v>14.85</v>
      </c>
      <c r="E37" s="3"/>
      <c r="F37" s="48"/>
    </row>
    <row r="38" spans="1:9" x14ac:dyDescent="0.25">
      <c r="A38" s="172"/>
      <c r="B38" s="179" t="s">
        <v>72</v>
      </c>
      <c r="C38" s="34" t="s">
        <v>73</v>
      </c>
      <c r="D38" s="19">
        <f>Kosten2020!F31</f>
        <v>35.28</v>
      </c>
      <c r="E38" s="3"/>
      <c r="F38" s="48"/>
    </row>
    <row r="39" spans="1:9" x14ac:dyDescent="0.25">
      <c r="A39" s="172"/>
      <c r="B39" s="179" t="s">
        <v>74</v>
      </c>
      <c r="C39" s="34" t="s">
        <v>75</v>
      </c>
      <c r="D39" s="19">
        <f>Kosten2020!F32</f>
        <v>7275.795460938114</v>
      </c>
      <c r="E39" s="3"/>
      <c r="F39" s="48"/>
    </row>
    <row r="40" spans="1:9" x14ac:dyDescent="0.25">
      <c r="A40" s="172"/>
      <c r="B40" s="179"/>
      <c r="C40" s="34"/>
      <c r="D40" s="19"/>
      <c r="E40" s="3"/>
      <c r="F40" s="48"/>
    </row>
    <row r="41" spans="1:9" x14ac:dyDescent="0.25">
      <c r="A41" s="172"/>
      <c r="B41" s="179"/>
      <c r="C41" s="80" t="s">
        <v>89</v>
      </c>
      <c r="D41" s="19"/>
      <c r="E41" s="3"/>
      <c r="F41" s="48"/>
    </row>
    <row r="42" spans="1:9" x14ac:dyDescent="0.25">
      <c r="A42" s="172"/>
      <c r="B42" s="40" t="s">
        <v>79</v>
      </c>
      <c r="C42" s="34" t="s">
        <v>15</v>
      </c>
      <c r="D42" s="19">
        <f>Kosten2020!F40</f>
        <v>0</v>
      </c>
      <c r="E42" s="3"/>
      <c r="F42" s="48"/>
    </row>
    <row r="43" spans="1:9" ht="15.75" thickBot="1" x14ac:dyDescent="0.3">
      <c r="A43" s="172"/>
      <c r="B43" s="51"/>
      <c r="C43" s="88"/>
      <c r="D43" s="49"/>
      <c r="E43" s="3"/>
      <c r="F43" s="48"/>
    </row>
    <row r="44" spans="1:9" ht="16.5" thickTop="1" thickBot="1" x14ac:dyDescent="0.3">
      <c r="A44" s="172"/>
      <c r="B44" s="44" t="s">
        <v>2</v>
      </c>
      <c r="C44" s="45"/>
      <c r="D44" s="50">
        <f>SUM(D13:D42)</f>
        <v>67627.925014934488</v>
      </c>
      <c r="E44" s="3"/>
      <c r="F44" s="48"/>
    </row>
    <row r="45" spans="1:9" ht="15.75" thickTop="1" x14ac:dyDescent="0.25">
      <c r="A45" s="172"/>
      <c r="B45" s="40"/>
      <c r="C45" s="34"/>
      <c r="D45" s="38"/>
      <c r="E45" s="3"/>
      <c r="F45" s="48"/>
    </row>
    <row r="46" spans="1:9" ht="20.25" x14ac:dyDescent="0.3">
      <c r="A46" s="172"/>
      <c r="B46" s="238" t="s">
        <v>3</v>
      </c>
      <c r="C46" s="239"/>
      <c r="D46" s="240"/>
      <c r="E46" s="3"/>
      <c r="F46" s="48"/>
    </row>
    <row r="47" spans="1:9" x14ac:dyDescent="0.25">
      <c r="A47" s="172"/>
      <c r="B47" s="40"/>
      <c r="C47" s="34"/>
      <c r="D47" s="34"/>
      <c r="E47" s="3"/>
      <c r="F47" s="48"/>
    </row>
    <row r="48" spans="1:9" x14ac:dyDescent="0.25">
      <c r="A48" s="172"/>
      <c r="B48" s="16"/>
      <c r="C48" s="18" t="s">
        <v>93</v>
      </c>
      <c r="D48" s="13">
        <f>Kosten2020!F35</f>
        <v>11874.74</v>
      </c>
      <c r="E48" s="3"/>
      <c r="F48" s="48"/>
    </row>
    <row r="49" spans="1:8" ht="15.75" thickBot="1" x14ac:dyDescent="0.3">
      <c r="A49" s="172"/>
      <c r="B49" s="51"/>
      <c r="C49" s="33"/>
      <c r="D49" s="52"/>
      <c r="E49" s="3"/>
      <c r="F49" s="48"/>
    </row>
    <row r="50" spans="1:8" ht="16.5" thickTop="1" thickBot="1" x14ac:dyDescent="0.3">
      <c r="A50" s="172"/>
      <c r="B50" s="44" t="s">
        <v>2</v>
      </c>
      <c r="C50" s="23"/>
      <c r="D50" s="50">
        <f>D48</f>
        <v>11874.74</v>
      </c>
      <c r="E50" s="3"/>
      <c r="F50" s="48"/>
    </row>
    <row r="51" spans="1:8" ht="15.75" thickTop="1" x14ac:dyDescent="0.25">
      <c r="A51" s="172"/>
      <c r="B51" s="3"/>
      <c r="C51" s="34"/>
      <c r="D51" s="38"/>
      <c r="E51" s="42"/>
      <c r="F51" s="48"/>
    </row>
    <row r="52" spans="1:8" ht="20.25" x14ac:dyDescent="0.3">
      <c r="A52" s="172"/>
      <c r="B52" s="238" t="s">
        <v>4</v>
      </c>
      <c r="C52" s="239"/>
      <c r="D52" s="240"/>
      <c r="E52" s="3"/>
      <c r="F52" s="48"/>
    </row>
    <row r="53" spans="1:8" x14ac:dyDescent="0.25">
      <c r="A53" s="172"/>
      <c r="B53" s="31" t="s">
        <v>5</v>
      </c>
      <c r="C53" s="54"/>
      <c r="D53" s="32"/>
      <c r="E53" s="3"/>
      <c r="F53" s="48"/>
    </row>
    <row r="54" spans="1:8" x14ac:dyDescent="0.25">
      <c r="A54" s="172"/>
      <c r="B54" s="16"/>
      <c r="C54" s="18" t="s">
        <v>94</v>
      </c>
      <c r="D54" s="21">
        <f>Kosten2020!F36</f>
        <v>1815.4873696050088</v>
      </c>
      <c r="E54" s="3"/>
      <c r="F54" s="42"/>
      <c r="H54" s="2"/>
    </row>
    <row r="55" spans="1:8" ht="15.75" thickBot="1" x14ac:dyDescent="0.3">
      <c r="A55" s="172"/>
      <c r="B55" s="40"/>
      <c r="C55" s="34"/>
      <c r="D55" s="34"/>
      <c r="E55" s="3"/>
      <c r="F55" s="3"/>
    </row>
    <row r="56" spans="1:8" ht="16.5" thickTop="1" thickBot="1" x14ac:dyDescent="0.3">
      <c r="A56" s="172"/>
      <c r="B56" s="44" t="s">
        <v>2</v>
      </c>
      <c r="C56" s="23"/>
      <c r="D56" s="46">
        <f>SUM(D54:D54)</f>
        <v>1815.4873696050088</v>
      </c>
      <c r="E56" s="3"/>
      <c r="F56" s="35"/>
    </row>
    <row r="57" spans="1:8" ht="16.5" thickTop="1" thickBot="1" x14ac:dyDescent="0.3">
      <c r="A57" s="172"/>
      <c r="B57" s="36"/>
      <c r="C57" s="45"/>
      <c r="D57" s="45"/>
      <c r="E57" s="3"/>
      <c r="F57" s="3"/>
    </row>
    <row r="58" spans="1:8" ht="16.5" thickTop="1" thickBot="1" x14ac:dyDescent="0.3">
      <c r="A58" s="172"/>
      <c r="B58" s="44" t="s">
        <v>8</v>
      </c>
      <c r="C58" s="53"/>
      <c r="D58" s="55">
        <f>SUM(D9,D44,D50,D56)</f>
        <v>117896.82832062092</v>
      </c>
      <c r="E58" s="3"/>
      <c r="F58" s="3"/>
    </row>
    <row r="59" spans="1:8" ht="15.75" thickTop="1" x14ac:dyDescent="0.25">
      <c r="B59" s="3"/>
      <c r="C59" s="3"/>
      <c r="D59" s="42"/>
      <c r="E59" s="3"/>
      <c r="F59" s="3"/>
    </row>
    <row r="60" spans="1:8" x14ac:dyDescent="0.25">
      <c r="E60" s="3"/>
      <c r="F60" s="3"/>
    </row>
    <row r="61" spans="1:8" x14ac:dyDescent="0.25">
      <c r="E61" s="3"/>
      <c r="F61" s="3"/>
    </row>
    <row r="62" spans="1:8" x14ac:dyDescent="0.25">
      <c r="E62" s="3"/>
      <c r="F62" s="3"/>
    </row>
    <row r="63" spans="1:8" x14ac:dyDescent="0.25">
      <c r="E63" s="3"/>
      <c r="F63" s="3"/>
    </row>
    <row r="64" spans="1:8" x14ac:dyDescent="0.25">
      <c r="E64" s="3"/>
      <c r="F64" s="3"/>
    </row>
    <row r="65" spans="5:6" x14ac:dyDescent="0.25">
      <c r="E65" s="3"/>
      <c r="F65" s="3"/>
    </row>
    <row r="66" spans="5:6" x14ac:dyDescent="0.25">
      <c r="E66" s="3"/>
      <c r="F66" s="3"/>
    </row>
    <row r="67" spans="5:6" x14ac:dyDescent="0.25">
      <c r="E67" s="3"/>
      <c r="F67" s="3"/>
    </row>
    <row r="68" spans="5:6" x14ac:dyDescent="0.25">
      <c r="E68" s="3"/>
      <c r="F68" s="3"/>
    </row>
    <row r="69" spans="5:6" x14ac:dyDescent="0.25">
      <c r="E69" s="3"/>
      <c r="F69" s="3"/>
    </row>
    <row r="70" spans="5:6" x14ac:dyDescent="0.25">
      <c r="E70" s="3"/>
      <c r="F70" s="3"/>
    </row>
    <row r="71" spans="5:6" x14ac:dyDescent="0.25">
      <c r="E71" s="3"/>
      <c r="F71" s="3"/>
    </row>
    <row r="72" spans="5:6" x14ac:dyDescent="0.25">
      <c r="E72" s="3"/>
      <c r="F72" s="3"/>
    </row>
    <row r="73" spans="5:6" x14ac:dyDescent="0.25">
      <c r="E73" s="3"/>
      <c r="F73" s="3"/>
    </row>
    <row r="74" spans="5:6" x14ac:dyDescent="0.25">
      <c r="E74" s="3"/>
      <c r="F74" s="3"/>
    </row>
    <row r="75" spans="5:6" x14ac:dyDescent="0.25">
      <c r="E75" s="3"/>
      <c r="F75" s="3"/>
    </row>
    <row r="76" spans="5:6" x14ac:dyDescent="0.25">
      <c r="E76" s="3"/>
      <c r="F76" s="3"/>
    </row>
    <row r="77" spans="5:6" x14ac:dyDescent="0.25">
      <c r="E77" s="3"/>
      <c r="F77" s="3"/>
    </row>
    <row r="78" spans="5:6" x14ac:dyDescent="0.25">
      <c r="E78" s="3"/>
      <c r="F78" s="3"/>
    </row>
    <row r="79" spans="5:6" x14ac:dyDescent="0.25">
      <c r="E79" s="3"/>
      <c r="F79" s="3"/>
    </row>
    <row r="80" spans="5:6" x14ac:dyDescent="0.25">
      <c r="E80" s="3"/>
      <c r="F80" s="3"/>
    </row>
    <row r="81" spans="5:7" x14ac:dyDescent="0.25">
      <c r="E81" s="3"/>
      <c r="F81" s="3"/>
    </row>
    <row r="82" spans="5:7" x14ac:dyDescent="0.25">
      <c r="E82" s="3"/>
      <c r="F82" s="35"/>
    </row>
    <row r="83" spans="5:7" x14ac:dyDescent="0.25">
      <c r="E83" s="3"/>
      <c r="F83" s="35"/>
    </row>
    <row r="84" spans="5:7" x14ac:dyDescent="0.25">
      <c r="E84" s="3"/>
      <c r="F84" s="3"/>
      <c r="G84" s="2"/>
    </row>
    <row r="85" spans="5:7" x14ac:dyDescent="0.25">
      <c r="E85" s="3"/>
      <c r="F85" s="3"/>
    </row>
    <row r="86" spans="5:7" x14ac:dyDescent="0.25">
      <c r="E86" s="3"/>
      <c r="F86" s="3"/>
    </row>
    <row r="87" spans="5:7" x14ac:dyDescent="0.25">
      <c r="E87" s="3"/>
      <c r="F87" s="3"/>
    </row>
    <row r="88" spans="5:7" x14ac:dyDescent="0.25">
      <c r="E88" s="3"/>
      <c r="F88" s="3"/>
    </row>
    <row r="89" spans="5:7" x14ac:dyDescent="0.25">
      <c r="E89" s="3"/>
      <c r="F89" s="3"/>
    </row>
    <row r="90" spans="5:7" x14ac:dyDescent="0.25">
      <c r="E90" s="3"/>
      <c r="F90" s="3"/>
    </row>
    <row r="91" spans="5:7" x14ac:dyDescent="0.25">
      <c r="E91" s="3"/>
      <c r="F91" s="3"/>
    </row>
    <row r="92" spans="5:7" x14ac:dyDescent="0.25">
      <c r="E92" s="3"/>
      <c r="F92" s="3"/>
    </row>
    <row r="96" spans="5:7" x14ac:dyDescent="0.25">
      <c r="G96" s="2"/>
    </row>
  </sheetData>
  <mergeCells count="5">
    <mergeCell ref="B1:D1"/>
    <mergeCell ref="B5:D5"/>
    <mergeCell ref="B11:D11"/>
    <mergeCell ref="B46:D46"/>
    <mergeCell ref="B52:D52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"/>
  <sheetViews>
    <sheetView workbookViewId="0">
      <selection activeCell="C5" sqref="C5"/>
    </sheetView>
  </sheetViews>
  <sheetFormatPr baseColWidth="10" defaultRowHeight="15" x14ac:dyDescent="0.25"/>
  <cols>
    <col min="1" max="1" width="31.28515625" customWidth="1"/>
    <col min="2" max="2" width="14" customWidth="1"/>
    <col min="3" max="3" width="13.7109375" customWidth="1"/>
  </cols>
  <sheetData>
    <row r="1" spans="1:4" ht="30.75" thickBot="1" x14ac:dyDescent="0.3">
      <c r="A1" s="174"/>
      <c r="B1" s="204" t="s">
        <v>785</v>
      </c>
      <c r="C1" s="205" t="s">
        <v>871</v>
      </c>
      <c r="D1" s="1"/>
    </row>
    <row r="2" spans="1:4" s="155" customFormat="1" ht="15.75" thickTop="1" x14ac:dyDescent="0.25">
      <c r="A2" s="176" t="s">
        <v>100</v>
      </c>
      <c r="B2" s="206">
        <f>'Größe-Personen'!N49</f>
        <v>658.2800000000002</v>
      </c>
      <c r="C2" s="209">
        <f>'Größe-Personen'!S49</f>
        <v>20</v>
      </c>
    </row>
    <row r="3" spans="1:4" x14ac:dyDescent="0.25">
      <c r="A3" s="176" t="s">
        <v>97</v>
      </c>
      <c r="B3" s="206">
        <f>'Größe-Personen'!N130</f>
        <v>185.33999999999997</v>
      </c>
      <c r="C3" s="209">
        <f>'Größe-Personen'!S130</f>
        <v>7</v>
      </c>
    </row>
    <row r="4" spans="1:4" ht="15.75" thickBot="1" x14ac:dyDescent="0.3">
      <c r="A4" s="173"/>
      <c r="B4" s="207"/>
      <c r="C4" s="210"/>
    </row>
    <row r="5" spans="1:4" ht="16.5" thickTop="1" thickBot="1" x14ac:dyDescent="0.3">
      <c r="A5" s="175" t="s">
        <v>2</v>
      </c>
      <c r="B5" s="208">
        <f>SUM(B2:B3)</f>
        <v>843.62000000000012</v>
      </c>
      <c r="C5" s="211">
        <f>SUM(C2:C3)</f>
        <v>27</v>
      </c>
      <c r="D5" s="1"/>
    </row>
    <row r="6" spans="1:4" ht="15.75" thickTop="1" x14ac:dyDescent="0.25"/>
  </sheetData>
  <pageMargins left="0.7" right="0.7" top="0.78740157499999996" bottom="0.78740157499999996" header="0.3" footer="0.3"/>
  <pageSetup paperSize="9" orientation="landscape" horizontalDpi="4294967293" r:id="rId1"/>
  <colBreaks count="1" manualBreakCount="1">
    <brk id="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>
      <selection activeCell="B18" sqref="B18"/>
    </sheetView>
  </sheetViews>
  <sheetFormatPr baseColWidth="10" defaultRowHeight="15" x14ac:dyDescent="0.25"/>
  <cols>
    <col min="1" max="1" width="53.28515625" customWidth="1"/>
    <col min="2" max="2" width="24.7109375" style="22" customWidth="1"/>
    <col min="3" max="3" width="22.42578125" customWidth="1"/>
    <col min="4" max="4" width="44.7109375" customWidth="1"/>
    <col min="5" max="5" width="19.140625" customWidth="1"/>
    <col min="6" max="6" width="23" customWidth="1"/>
    <col min="7" max="7" width="14.7109375" customWidth="1"/>
    <col min="8" max="8" width="24.140625" customWidth="1"/>
  </cols>
  <sheetData>
    <row r="1" spans="1:8" ht="23.25" x14ac:dyDescent="0.35">
      <c r="A1" s="170" t="s">
        <v>6</v>
      </c>
      <c r="B1" s="170"/>
      <c r="C1" s="171"/>
      <c r="D1" s="171"/>
      <c r="E1" s="171"/>
      <c r="F1" s="171"/>
      <c r="G1" s="171"/>
      <c r="H1" s="171"/>
    </row>
    <row r="3" spans="1:8" ht="21" x14ac:dyDescent="0.35">
      <c r="A3" s="60"/>
      <c r="D3" s="109"/>
      <c r="E3" s="110"/>
      <c r="F3" s="111"/>
      <c r="G3" s="111"/>
      <c r="H3" s="111"/>
    </row>
    <row r="4" spans="1:8" ht="21.75" thickBot="1" x14ac:dyDescent="0.4">
      <c r="D4" s="110"/>
      <c r="E4" s="110"/>
      <c r="F4" s="111"/>
      <c r="G4" s="111"/>
      <c r="H4" s="111"/>
    </row>
    <row r="5" spans="1:8" ht="21.75" thickTop="1" thickBot="1" x14ac:dyDescent="0.35">
      <c r="A5" s="27"/>
      <c r="B5" s="56" t="s">
        <v>787</v>
      </c>
      <c r="C5" s="165"/>
      <c r="D5" s="112"/>
      <c r="E5" s="113"/>
      <c r="F5" s="113"/>
      <c r="G5" s="113"/>
      <c r="H5" s="105"/>
    </row>
    <row r="6" spans="1:8" ht="17.25" thickTop="1" thickBot="1" x14ac:dyDescent="0.3">
      <c r="A6" s="120" t="s">
        <v>0</v>
      </c>
      <c r="B6" s="121"/>
      <c r="D6" s="212"/>
      <c r="E6" s="212"/>
      <c r="F6" s="212"/>
      <c r="G6" s="212"/>
      <c r="H6" s="212"/>
    </row>
    <row r="7" spans="1:8" ht="16.5" thickTop="1" thickBot="1" x14ac:dyDescent="0.3">
      <c r="A7" s="29" t="s">
        <v>789</v>
      </c>
      <c r="B7" s="57">
        <f>Kosten!D58-B8-B9</f>
        <v>94661.568320620907</v>
      </c>
      <c r="D7" s="114"/>
      <c r="E7" s="115"/>
      <c r="F7" s="115"/>
      <c r="G7" s="115"/>
      <c r="H7" s="106"/>
    </row>
    <row r="8" spans="1:8" ht="16.5" thickTop="1" thickBot="1" x14ac:dyDescent="0.3">
      <c r="A8" s="29" t="s">
        <v>788</v>
      </c>
      <c r="B8" s="57">
        <f>Kosten!D13</f>
        <v>12092.91</v>
      </c>
      <c r="C8" s="1"/>
      <c r="D8" s="114"/>
      <c r="E8" s="115"/>
      <c r="F8" s="115"/>
      <c r="G8" s="115"/>
      <c r="H8" s="106"/>
    </row>
    <row r="9" spans="1:8" s="196" customFormat="1" ht="16.5" thickTop="1" thickBot="1" x14ac:dyDescent="0.3">
      <c r="A9" s="29" t="s">
        <v>106</v>
      </c>
      <c r="B9" s="57">
        <f>Kosten!D30</f>
        <v>11142.35</v>
      </c>
      <c r="C9" s="1"/>
      <c r="D9" s="114"/>
      <c r="E9" s="115"/>
      <c r="F9" s="115"/>
      <c r="G9" s="115"/>
      <c r="H9" s="106"/>
    </row>
    <row r="10" spans="1:8" ht="16.5" thickTop="1" thickBot="1" x14ac:dyDescent="0.3">
      <c r="A10" s="29" t="s">
        <v>9</v>
      </c>
      <c r="B10" s="185">
        <f>SUM(B7:B9)</f>
        <v>117896.82832062092</v>
      </c>
      <c r="C10" s="1"/>
      <c r="D10" s="114"/>
      <c r="E10" s="115"/>
      <c r="F10" s="115"/>
      <c r="G10" s="115"/>
      <c r="H10" s="106"/>
    </row>
    <row r="11" spans="1:8" ht="20.25" thickTop="1" thickBot="1" x14ac:dyDescent="0.3">
      <c r="A11" s="120" t="s">
        <v>10</v>
      </c>
      <c r="B11" s="219"/>
      <c r="C11" s="1"/>
      <c r="D11" s="212"/>
      <c r="E11" s="212"/>
      <c r="F11" s="212"/>
      <c r="G11" s="212"/>
      <c r="H11" s="212"/>
    </row>
    <row r="12" spans="1:8" ht="16.5" thickTop="1" thickBot="1" x14ac:dyDescent="0.3">
      <c r="A12" s="28" t="s">
        <v>16</v>
      </c>
      <c r="B12" s="58">
        <f>'m²-Personen'!B5</f>
        <v>843.62000000000012</v>
      </c>
      <c r="C12" s="1"/>
      <c r="D12" s="114"/>
      <c r="E12" s="116"/>
      <c r="F12" s="116"/>
      <c r="G12" s="116"/>
      <c r="H12" s="107"/>
    </row>
    <row r="13" spans="1:8" ht="17.25" thickTop="1" thickBot="1" x14ac:dyDescent="0.3">
      <c r="A13" s="120" t="s">
        <v>7</v>
      </c>
      <c r="B13" s="121"/>
      <c r="C13" s="1"/>
      <c r="D13" s="212"/>
      <c r="E13" s="212"/>
      <c r="F13" s="212"/>
      <c r="G13" s="212"/>
      <c r="H13" s="212"/>
    </row>
    <row r="14" spans="1:8" ht="16.5" thickTop="1" thickBot="1" x14ac:dyDescent="0.3">
      <c r="A14" s="29" t="s">
        <v>792</v>
      </c>
      <c r="B14" s="59">
        <v>27</v>
      </c>
      <c r="C14" s="1"/>
      <c r="D14" s="114"/>
      <c r="E14" s="116"/>
      <c r="F14" s="117"/>
      <c r="G14" s="117"/>
      <c r="H14" s="108"/>
    </row>
    <row r="15" spans="1:8" ht="17.25" thickTop="1" thickBot="1" x14ac:dyDescent="0.3">
      <c r="A15" s="120" t="s">
        <v>11</v>
      </c>
      <c r="B15" s="121"/>
      <c r="C15" s="1"/>
      <c r="D15" s="212"/>
      <c r="E15" s="212"/>
      <c r="F15" s="212"/>
      <c r="G15" s="212"/>
      <c r="H15" s="212"/>
    </row>
    <row r="16" spans="1:8" ht="16.5" thickTop="1" thickBot="1" x14ac:dyDescent="0.3">
      <c r="A16" s="30" t="s">
        <v>959</v>
      </c>
      <c r="B16" s="202">
        <f>ROUNDDOWN(B7/B12/12,0)</f>
        <v>9</v>
      </c>
      <c r="D16" s="114"/>
      <c r="E16" s="118"/>
      <c r="F16" s="118"/>
      <c r="G16" s="118"/>
      <c r="H16" s="119"/>
    </row>
    <row r="17" spans="1:8" ht="16.5" thickTop="1" thickBot="1" x14ac:dyDescent="0.3">
      <c r="A17" s="30" t="s">
        <v>786</v>
      </c>
      <c r="B17" s="203">
        <f>ROUNDDOWN(B8/B14/12,0)</f>
        <v>37</v>
      </c>
      <c r="D17" s="114"/>
      <c r="E17" s="118"/>
      <c r="F17" s="118"/>
      <c r="G17" s="118"/>
      <c r="H17" s="119"/>
    </row>
    <row r="18" spans="1:8" ht="16.5" thickTop="1" thickBot="1" x14ac:dyDescent="0.3">
      <c r="A18" s="30" t="s">
        <v>883</v>
      </c>
      <c r="B18" s="202">
        <v>0</v>
      </c>
      <c r="C18" s="119"/>
      <c r="D18" s="119"/>
      <c r="E18" s="119"/>
      <c r="F18" s="119"/>
    </row>
    <row r="19" spans="1:8" ht="15.75" thickTop="1" x14ac:dyDescent="0.25">
      <c r="A19" s="1"/>
      <c r="C19" s="1"/>
    </row>
    <row r="20" spans="1:8" x14ac:dyDescent="0.25">
      <c r="A20" s="61"/>
      <c r="C20" s="1"/>
      <c r="E20" s="2"/>
    </row>
    <row r="21" spans="1:8" x14ac:dyDescent="0.25">
      <c r="C21" s="1"/>
    </row>
    <row r="22" spans="1:8" x14ac:dyDescent="0.25">
      <c r="C22" s="1"/>
      <c r="D22" s="2"/>
    </row>
    <row r="25" spans="1:8" x14ac:dyDescent="0.25">
      <c r="C25" s="1"/>
    </row>
    <row r="26" spans="1:8" x14ac:dyDescent="0.25">
      <c r="C26" s="1"/>
    </row>
    <row r="27" spans="1:8" x14ac:dyDescent="0.25">
      <c r="C27" s="2"/>
      <c r="D27" s="2"/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L44"/>
  <sheetViews>
    <sheetView workbookViewId="0">
      <selection activeCell="G47" sqref="G47"/>
    </sheetView>
  </sheetViews>
  <sheetFormatPr baseColWidth="10" defaultRowHeight="15" x14ac:dyDescent="0.25"/>
  <cols>
    <col min="1" max="1" width="39.5703125" customWidth="1"/>
    <col min="2" max="2" width="14.42578125" customWidth="1"/>
    <col min="3" max="3" width="38" customWidth="1"/>
    <col min="4" max="4" width="16.85546875" customWidth="1"/>
    <col min="5" max="5" width="16.85546875" style="196" customWidth="1"/>
    <col min="6" max="6" width="19.140625" customWidth="1"/>
    <col min="7" max="7" width="20.28515625" customWidth="1"/>
    <col min="8" max="8" width="26.42578125" customWidth="1"/>
    <col min="9" max="9" width="16.85546875" customWidth="1"/>
    <col min="12" max="12" width="11.42578125" style="196"/>
  </cols>
  <sheetData>
    <row r="1" spans="1:12" ht="30" x14ac:dyDescent="0.25">
      <c r="A1" t="s">
        <v>953</v>
      </c>
      <c r="H1" s="235" t="s">
        <v>957</v>
      </c>
    </row>
    <row r="2" spans="1:12" s="196" customFormat="1" x14ac:dyDescent="0.25">
      <c r="H2" s="1">
        <v>7864.38</v>
      </c>
    </row>
    <row r="4" spans="1:12" ht="45" x14ac:dyDescent="0.25">
      <c r="A4" s="89" t="s">
        <v>19</v>
      </c>
      <c r="B4" s="89" t="s">
        <v>20</v>
      </c>
      <c r="C4" s="89" t="s">
        <v>13</v>
      </c>
      <c r="D4" s="89" t="s">
        <v>955</v>
      </c>
      <c r="E4" s="89"/>
      <c r="F4" s="223" t="s">
        <v>954</v>
      </c>
      <c r="G4" s="89"/>
      <c r="H4" s="75" t="s">
        <v>956</v>
      </c>
      <c r="I4" s="89" t="s">
        <v>100</v>
      </c>
      <c r="L4"/>
    </row>
    <row r="5" spans="1:12" x14ac:dyDescent="0.25">
      <c r="A5" s="63" t="s">
        <v>960</v>
      </c>
      <c r="B5" s="63"/>
      <c r="C5" s="63"/>
      <c r="D5" s="63"/>
      <c r="E5" s="63"/>
      <c r="F5" s="224"/>
      <c r="G5" s="63"/>
      <c r="H5" s="231">
        <v>185.34</v>
      </c>
      <c r="I5" s="231">
        <v>658.28</v>
      </c>
      <c r="L5"/>
    </row>
    <row r="6" spans="1:12" x14ac:dyDescent="0.25">
      <c r="A6" s="89" t="s">
        <v>23</v>
      </c>
      <c r="B6" s="63" t="s">
        <v>24</v>
      </c>
      <c r="C6" s="64" t="s">
        <v>25</v>
      </c>
      <c r="D6" s="122">
        <v>342569.11</v>
      </c>
      <c r="E6" s="122"/>
      <c r="F6" s="225">
        <f>H6+I6</f>
        <v>12092.91</v>
      </c>
      <c r="G6" s="63"/>
      <c r="H6" s="72">
        <v>3816.24</v>
      </c>
      <c r="I6" s="72">
        <v>8276.67</v>
      </c>
      <c r="J6" s="79"/>
      <c r="L6"/>
    </row>
    <row r="7" spans="1:12" x14ac:dyDescent="0.25">
      <c r="A7" s="63"/>
      <c r="B7" s="63" t="s">
        <v>26</v>
      </c>
      <c r="C7" s="66" t="s">
        <v>27</v>
      </c>
      <c r="D7" s="65">
        <v>30144.05</v>
      </c>
      <c r="E7" s="65"/>
      <c r="F7" s="225">
        <f>H7+I7</f>
        <v>1911.25</v>
      </c>
      <c r="G7" s="63"/>
      <c r="H7" s="72">
        <v>778.52</v>
      </c>
      <c r="I7" s="72">
        <v>1132.73</v>
      </c>
      <c r="J7" s="79"/>
      <c r="L7"/>
    </row>
    <row r="8" spans="1:12" x14ac:dyDescent="0.25">
      <c r="A8" s="63"/>
      <c r="B8" s="63" t="s">
        <v>28</v>
      </c>
      <c r="C8" s="66" t="s">
        <v>29</v>
      </c>
      <c r="D8" s="65">
        <v>63045.43</v>
      </c>
      <c r="E8" s="65"/>
      <c r="F8" s="225">
        <f t="shared" ref="F8:F19" si="0">H8+I8</f>
        <v>6762.947067232255</v>
      </c>
      <c r="G8" s="63"/>
      <c r="H8" s="72">
        <f>D8/H2*H5</f>
        <v>1485.792903725405</v>
      </c>
      <c r="I8" s="72">
        <f>D8/H2*I5</f>
        <v>5277.1541635068497</v>
      </c>
      <c r="L8"/>
    </row>
    <row r="9" spans="1:12" x14ac:dyDescent="0.25">
      <c r="A9" s="63"/>
      <c r="B9" s="63" t="s">
        <v>30</v>
      </c>
      <c r="C9" s="66" t="s">
        <v>31</v>
      </c>
      <c r="D9" s="65">
        <v>1119.22</v>
      </c>
      <c r="E9" s="65"/>
      <c r="F9" s="225">
        <f t="shared" si="0"/>
        <v>120.05986185815028</v>
      </c>
      <c r="G9" s="63"/>
      <c r="H9" s="72">
        <f>D9/H2*H5</f>
        <v>26.376680018005235</v>
      </c>
      <c r="I9" s="72">
        <f>D9/H2*I5</f>
        <v>93.683181840145053</v>
      </c>
      <c r="L9"/>
    </row>
    <row r="10" spans="1:12" x14ac:dyDescent="0.25">
      <c r="A10" s="63"/>
      <c r="B10" s="63" t="s">
        <v>32</v>
      </c>
      <c r="C10" s="66" t="s">
        <v>33</v>
      </c>
      <c r="D10" s="65">
        <v>95318.1</v>
      </c>
      <c r="E10" s="65"/>
      <c r="F10" s="225">
        <f t="shared" si="0"/>
        <v>2060.31</v>
      </c>
      <c r="G10" s="63"/>
      <c r="H10" s="72">
        <v>386.4</v>
      </c>
      <c r="I10" s="72">
        <v>1673.91</v>
      </c>
      <c r="L10"/>
    </row>
    <row r="11" spans="1:12" x14ac:dyDescent="0.25">
      <c r="A11" s="63"/>
      <c r="B11" s="63" t="s">
        <v>34</v>
      </c>
      <c r="C11" s="66" t="s">
        <v>35</v>
      </c>
      <c r="D11" s="65">
        <v>3661.47</v>
      </c>
      <c r="E11" s="65"/>
      <c r="F11" s="225">
        <f t="shared" si="0"/>
        <v>392.76959167791989</v>
      </c>
      <c r="G11" s="63"/>
      <c r="H11" s="72">
        <f>D11/H2*H5</f>
        <v>86.28993637133506</v>
      </c>
      <c r="I11" s="72">
        <f>D11/H2*I5</f>
        <v>306.47965530658485</v>
      </c>
      <c r="L11"/>
    </row>
    <row r="12" spans="1:12" x14ac:dyDescent="0.25">
      <c r="A12" s="63"/>
      <c r="B12" s="63" t="s">
        <v>36</v>
      </c>
      <c r="C12" s="66" t="s">
        <v>37</v>
      </c>
      <c r="D12" s="65">
        <v>9892.94</v>
      </c>
      <c r="E12" s="65"/>
      <c r="F12" s="225">
        <f t="shared" si="0"/>
        <v>1061.2256837538368</v>
      </c>
      <c r="G12" s="63"/>
      <c r="H12" s="72">
        <f>D12/H2*H5</f>
        <v>233.14711389836199</v>
      </c>
      <c r="I12" s="72">
        <f>D12/H2*I5</f>
        <v>828.07856985547494</v>
      </c>
      <c r="L12"/>
    </row>
    <row r="13" spans="1:12" x14ac:dyDescent="0.25">
      <c r="A13" s="63"/>
      <c r="B13" s="63" t="s">
        <v>38</v>
      </c>
      <c r="C13" s="66" t="s">
        <v>39</v>
      </c>
      <c r="D13" s="65">
        <v>33963.64</v>
      </c>
      <c r="E13" s="65"/>
      <c r="F13" s="225">
        <f t="shared" si="0"/>
        <v>1963.91</v>
      </c>
      <c r="G13" s="63"/>
      <c r="H13" s="72">
        <v>760.69</v>
      </c>
      <c r="I13" s="72">
        <v>1203.22</v>
      </c>
      <c r="L13"/>
    </row>
    <row r="14" spans="1:12" x14ac:dyDescent="0.25">
      <c r="A14" s="63"/>
      <c r="B14" s="63" t="s">
        <v>40</v>
      </c>
      <c r="C14" s="66" t="s">
        <v>41</v>
      </c>
      <c r="D14" s="65">
        <v>2422.38</v>
      </c>
      <c r="E14" s="65"/>
      <c r="F14" s="225">
        <f t="shared" si="0"/>
        <v>259.85115363194558</v>
      </c>
      <c r="G14" s="63"/>
      <c r="H14" s="72">
        <f>D14/H2*H5</f>
        <v>57.088277677324854</v>
      </c>
      <c r="I14" s="72">
        <f>D14/H2*I5</f>
        <v>202.76287595462071</v>
      </c>
      <c r="L14"/>
    </row>
    <row r="15" spans="1:12" x14ac:dyDescent="0.25">
      <c r="A15" s="63"/>
      <c r="B15" s="63" t="s">
        <v>42</v>
      </c>
      <c r="C15" s="66" t="s">
        <v>43</v>
      </c>
      <c r="D15" s="65">
        <v>6059.95</v>
      </c>
      <c r="E15" s="65"/>
      <c r="F15" s="225">
        <f t="shared" si="0"/>
        <v>650.05696812717588</v>
      </c>
      <c r="G15" s="63"/>
      <c r="H15" s="72">
        <f>D15/H2*H5</f>
        <v>142.81496227293189</v>
      </c>
      <c r="I15" s="72">
        <f>D15/H2*I5</f>
        <v>507.24200585424404</v>
      </c>
      <c r="L15"/>
    </row>
    <row r="16" spans="1:12" x14ac:dyDescent="0.25">
      <c r="A16" s="63"/>
      <c r="B16" s="63" t="s">
        <v>44</v>
      </c>
      <c r="C16" s="66" t="s">
        <v>45</v>
      </c>
      <c r="D16" s="65">
        <v>3093.3</v>
      </c>
      <c r="E16" s="65"/>
      <c r="F16" s="225">
        <f t="shared" si="0"/>
        <v>331.82142088759696</v>
      </c>
      <c r="G16" s="63"/>
      <c r="H16" s="72">
        <f>D16/H2*H5</f>
        <v>72.899862671946167</v>
      </c>
      <c r="I16" s="72">
        <f>D16/H2*I5</f>
        <v>258.9215582156508</v>
      </c>
      <c r="L16"/>
    </row>
    <row r="17" spans="1:12" x14ac:dyDescent="0.25">
      <c r="A17" s="63"/>
      <c r="B17" s="63" t="s">
        <v>46</v>
      </c>
      <c r="C17" s="66" t="s">
        <v>47</v>
      </c>
      <c r="D17" s="123">
        <v>30396.84</v>
      </c>
      <c r="E17" s="123"/>
      <c r="F17" s="225">
        <f t="shared" si="0"/>
        <v>3260.6997831742615</v>
      </c>
      <c r="G17" s="63"/>
      <c r="H17" s="72">
        <f>D17/H2*H5</f>
        <v>716.36293332722983</v>
      </c>
      <c r="I17" s="72">
        <f>D17/H2*I5</f>
        <v>2544.3368498470318</v>
      </c>
      <c r="L17"/>
    </row>
    <row r="18" spans="1:12" x14ac:dyDescent="0.25">
      <c r="A18" s="63"/>
      <c r="B18" s="63" t="s">
        <v>48</v>
      </c>
      <c r="C18" s="66" t="s">
        <v>49</v>
      </c>
      <c r="D18" s="65">
        <v>7748.77</v>
      </c>
      <c r="E18" s="65"/>
      <c r="F18" s="225">
        <f t="shared" si="0"/>
        <v>831.2183983225633</v>
      </c>
      <c r="G18" s="63"/>
      <c r="H18" s="72">
        <f>D18/H2*H5</f>
        <v>182.61541682879007</v>
      </c>
      <c r="I18" s="72">
        <f>D18/H2*I5</f>
        <v>648.6029814937732</v>
      </c>
      <c r="L18"/>
    </row>
    <row r="19" spans="1:12" ht="15.75" thickBot="1" x14ac:dyDescent="0.3">
      <c r="A19" s="63"/>
      <c r="B19" s="63" t="s">
        <v>50</v>
      </c>
      <c r="C19" s="66" t="s">
        <v>51</v>
      </c>
      <c r="D19" s="67">
        <v>28000</v>
      </c>
      <c r="E19" s="67"/>
      <c r="F19" s="226">
        <f t="shared" si="0"/>
        <v>3003.5883311844032</v>
      </c>
      <c r="G19" s="63"/>
      <c r="H19" s="73">
        <f>D19/H2*H5</f>
        <v>659.87655733827717</v>
      </c>
      <c r="I19" s="232">
        <f>D19/H2*I5</f>
        <v>2343.7117738461261</v>
      </c>
      <c r="L19"/>
    </row>
    <row r="20" spans="1:12" x14ac:dyDescent="0.25">
      <c r="A20" s="89" t="s">
        <v>53</v>
      </c>
      <c r="B20" s="63"/>
      <c r="C20" s="66"/>
      <c r="D20" s="90">
        <f>SUM(D6:D19)</f>
        <v>657435.19999999984</v>
      </c>
      <c r="E20" s="221"/>
      <c r="F20" s="227">
        <f>SUM(F6:F19)</f>
        <v>34702.618259850111</v>
      </c>
      <c r="G20" s="63"/>
      <c r="H20" s="124">
        <f>SUM(H6:H19)</f>
        <v>9405.1146441296078</v>
      </c>
      <c r="I20" s="124">
        <f>SUM(I6:I19)</f>
        <v>25297.503615720507</v>
      </c>
      <c r="J20" s="79"/>
      <c r="L20"/>
    </row>
    <row r="21" spans="1:12" x14ac:dyDescent="0.25">
      <c r="A21" s="89"/>
      <c r="B21" s="63"/>
      <c r="C21" s="66"/>
      <c r="D21" s="90"/>
      <c r="E21" s="90"/>
      <c r="F21" s="224"/>
      <c r="G21" s="63"/>
      <c r="H21" s="72"/>
      <c r="I21" s="72"/>
      <c r="L21"/>
    </row>
    <row r="22" spans="1:12" x14ac:dyDescent="0.25">
      <c r="A22" s="214" t="s">
        <v>54</v>
      </c>
      <c r="B22" s="70" t="s">
        <v>55</v>
      </c>
      <c r="C22" s="71" t="s">
        <v>56</v>
      </c>
      <c r="D22" s="72">
        <v>112262.39999999999</v>
      </c>
      <c r="E22" s="72"/>
      <c r="F22" s="225">
        <f>H22+I22</f>
        <v>12250.84</v>
      </c>
      <c r="G22" s="63"/>
      <c r="H22" s="72">
        <v>8861.1</v>
      </c>
      <c r="I22" s="72">
        <v>3389.74</v>
      </c>
      <c r="L22"/>
    </row>
    <row r="23" spans="1:12" x14ac:dyDescent="0.25">
      <c r="A23" s="63"/>
      <c r="B23" s="70" t="s">
        <v>57</v>
      </c>
      <c r="C23" s="71" t="s">
        <v>58</v>
      </c>
      <c r="D23" s="72">
        <v>217540.76</v>
      </c>
      <c r="E23" s="72"/>
      <c r="F23" s="225">
        <f>H23+I23</f>
        <v>11142.35</v>
      </c>
      <c r="G23" s="63"/>
      <c r="H23" s="72">
        <v>0</v>
      </c>
      <c r="I23" s="72">
        <v>11142.35</v>
      </c>
      <c r="L23"/>
    </row>
    <row r="24" spans="1:12" ht="15.75" thickBot="1" x14ac:dyDescent="0.3">
      <c r="A24" s="63"/>
      <c r="B24" s="70" t="s">
        <v>59</v>
      </c>
      <c r="C24" s="71" t="s">
        <v>60</v>
      </c>
      <c r="D24" s="73">
        <v>27217.63</v>
      </c>
      <c r="E24" s="73"/>
      <c r="F24" s="226">
        <f>H24+I24</f>
        <v>1474.78</v>
      </c>
      <c r="G24" s="63"/>
      <c r="H24" s="73">
        <v>242.78</v>
      </c>
      <c r="I24" s="73">
        <v>1232</v>
      </c>
      <c r="L24"/>
    </row>
    <row r="25" spans="1:12" x14ac:dyDescent="0.25">
      <c r="A25" s="89" t="s">
        <v>61</v>
      </c>
      <c r="B25" s="63"/>
      <c r="C25" s="63"/>
      <c r="D25" s="75">
        <f>SUM(D22:D24)</f>
        <v>357020.79000000004</v>
      </c>
      <c r="E25" s="124"/>
      <c r="F25" s="227">
        <f>SUM(F22:F24)</f>
        <v>24867.97</v>
      </c>
      <c r="G25" s="63"/>
      <c r="H25" s="124">
        <f>SUM(H22:H24)</f>
        <v>9103.880000000001</v>
      </c>
      <c r="I25" s="124">
        <f>SUM(I22:I24)</f>
        <v>15764.09</v>
      </c>
      <c r="J25" s="79"/>
      <c r="L25"/>
    </row>
    <row r="26" spans="1:12" x14ac:dyDescent="0.25">
      <c r="A26" s="63"/>
      <c r="B26" s="63"/>
      <c r="C26" s="63"/>
      <c r="D26" s="75"/>
      <c r="E26" s="75"/>
      <c r="F26" s="224"/>
      <c r="G26" s="63"/>
      <c r="H26" s="72"/>
      <c r="I26" s="72"/>
      <c r="L26"/>
    </row>
    <row r="27" spans="1:12" s="218" customFormat="1" x14ac:dyDescent="0.25">
      <c r="A27" s="213" t="s">
        <v>62</v>
      </c>
      <c r="B27" s="215" t="s">
        <v>63</v>
      </c>
      <c r="C27" s="216" t="s">
        <v>64</v>
      </c>
      <c r="D27" s="217">
        <v>0</v>
      </c>
      <c r="E27" s="217"/>
      <c r="F27" s="233">
        <f>H27+I27</f>
        <v>0</v>
      </c>
      <c r="G27" s="215"/>
      <c r="H27" s="217">
        <v>0</v>
      </c>
      <c r="I27" s="217">
        <v>0</v>
      </c>
    </row>
    <row r="28" spans="1:12" x14ac:dyDescent="0.25">
      <c r="A28" s="63"/>
      <c r="B28" s="63" t="s">
        <v>66</v>
      </c>
      <c r="C28" s="63" t="s">
        <v>67</v>
      </c>
      <c r="D28" s="72">
        <v>1572.22</v>
      </c>
      <c r="E28" s="72"/>
      <c r="F28" s="225">
        <f>H28+J28+L28+M28</f>
        <v>363.42</v>
      </c>
      <c r="G28" s="63"/>
      <c r="H28" s="72">
        <v>363.42</v>
      </c>
      <c r="I28" s="72">
        <v>0</v>
      </c>
      <c r="L28"/>
    </row>
    <row r="29" spans="1:12" x14ac:dyDescent="0.25">
      <c r="A29" s="63"/>
      <c r="B29" s="76" t="s">
        <v>68</v>
      </c>
      <c r="C29" s="63" t="s">
        <v>69</v>
      </c>
      <c r="D29" s="72">
        <v>6584.5</v>
      </c>
      <c r="E29" s="72"/>
      <c r="F29" s="225">
        <f>H29++I29</f>
        <v>367.99129414626117</v>
      </c>
      <c r="G29" s="63"/>
      <c r="H29" s="72">
        <v>117</v>
      </c>
      <c r="I29" s="72">
        <f>SUMPRODUCT(533/1397.91*658.28)</f>
        <v>250.99129414626117</v>
      </c>
      <c r="J29" s="79"/>
      <c r="L29"/>
    </row>
    <row r="30" spans="1:12" x14ac:dyDescent="0.25">
      <c r="A30" s="63"/>
      <c r="B30" s="77" t="s">
        <v>70</v>
      </c>
      <c r="C30" s="63" t="s">
        <v>71</v>
      </c>
      <c r="D30" s="72">
        <v>619.04</v>
      </c>
      <c r="E30" s="72"/>
      <c r="F30" s="225">
        <f>H30+J30+L30+M30+O30</f>
        <v>14.85</v>
      </c>
      <c r="G30" s="63"/>
      <c r="H30" s="72">
        <v>14.85</v>
      </c>
      <c r="I30" s="72">
        <v>0</v>
      </c>
      <c r="L30"/>
    </row>
    <row r="31" spans="1:12" x14ac:dyDescent="0.25">
      <c r="A31" s="63"/>
      <c r="B31" s="77" t="s">
        <v>72</v>
      </c>
      <c r="C31" s="63" t="s">
        <v>73</v>
      </c>
      <c r="D31" s="72">
        <v>331.8</v>
      </c>
      <c r="E31" s="72"/>
      <c r="F31" s="225">
        <f>H31+J31+L31+M31+O31</f>
        <v>35.28</v>
      </c>
      <c r="G31" s="63"/>
      <c r="H31" s="72">
        <v>35.28</v>
      </c>
      <c r="I31" s="72">
        <v>0</v>
      </c>
      <c r="L31"/>
    </row>
    <row r="32" spans="1:12" ht="15.75" thickBot="1" x14ac:dyDescent="0.3">
      <c r="A32" s="63"/>
      <c r="B32" s="77" t="s">
        <v>74</v>
      </c>
      <c r="C32" s="63" t="s">
        <v>75</v>
      </c>
      <c r="D32" s="73">
        <v>48643.38</v>
      </c>
      <c r="E32" s="73"/>
      <c r="F32" s="226">
        <f>H32+I32</f>
        <v>7275.795460938114</v>
      </c>
      <c r="G32" s="63"/>
      <c r="H32" s="73">
        <v>2899.92</v>
      </c>
      <c r="I32" s="73">
        <f>SUMPRODUCT(9292.52/1397.91*658.28)</f>
        <v>4375.875460938114</v>
      </c>
      <c r="L32"/>
    </row>
    <row r="33" spans="1:12" x14ac:dyDescent="0.25">
      <c r="A33" s="89" t="s">
        <v>76</v>
      </c>
      <c r="B33" s="63"/>
      <c r="C33" s="63"/>
      <c r="D33" s="124">
        <f>SUM(D27:D32)</f>
        <v>57750.939999999995</v>
      </c>
      <c r="E33" s="124"/>
      <c r="F33" s="227">
        <f>SUM(F27:F32)</f>
        <v>8057.336755084375</v>
      </c>
      <c r="G33" s="63"/>
      <c r="H33" s="124">
        <f>SUM(H28:H32)</f>
        <v>3430.4700000000003</v>
      </c>
      <c r="I33" s="124">
        <f>SUM(I28:I32)</f>
        <v>4626.8667550843747</v>
      </c>
      <c r="J33" s="79"/>
      <c r="L33"/>
    </row>
    <row r="34" spans="1:12" x14ac:dyDescent="0.25">
      <c r="A34" s="63"/>
      <c r="B34" s="63"/>
      <c r="C34" s="63"/>
      <c r="D34" s="63"/>
      <c r="E34" s="63"/>
      <c r="F34" s="224"/>
      <c r="G34" s="63"/>
      <c r="H34" s="72"/>
      <c r="I34" s="72"/>
      <c r="L34"/>
    </row>
    <row r="35" spans="1:12" x14ac:dyDescent="0.25">
      <c r="A35" s="89" t="s">
        <v>90</v>
      </c>
      <c r="B35" s="63"/>
      <c r="C35" s="63"/>
      <c r="D35" s="90">
        <v>191369.06</v>
      </c>
      <c r="E35" s="90"/>
      <c r="F35" s="228">
        <f>H35+I35</f>
        <v>11874.74</v>
      </c>
      <c r="G35" s="63"/>
      <c r="H35" s="72">
        <v>0</v>
      </c>
      <c r="I35" s="72">
        <v>11874.74</v>
      </c>
      <c r="L35"/>
    </row>
    <row r="36" spans="1:12" x14ac:dyDescent="0.25">
      <c r="A36" s="89" t="s">
        <v>91</v>
      </c>
      <c r="B36" s="63"/>
      <c r="C36" s="63"/>
      <c r="D36" s="90">
        <v>184964.14</v>
      </c>
      <c r="E36" s="90"/>
      <c r="F36" s="228">
        <f>H36+I36</f>
        <v>1815.4873696050088</v>
      </c>
      <c r="G36" s="63"/>
      <c r="H36" s="72">
        <v>0</v>
      </c>
      <c r="I36" s="72">
        <f>118747.38/1397.91*658.28*0.03246667</f>
        <v>1815.4873696050088</v>
      </c>
      <c r="L36"/>
    </row>
    <row r="37" spans="1:12" x14ac:dyDescent="0.25">
      <c r="A37" s="89"/>
      <c r="B37" s="63"/>
      <c r="C37" s="63"/>
      <c r="D37" s="90"/>
      <c r="E37" s="90"/>
      <c r="F37" s="224"/>
      <c r="G37" s="63"/>
      <c r="H37" s="72"/>
      <c r="I37" s="72"/>
      <c r="L37"/>
    </row>
    <row r="38" spans="1:12" x14ac:dyDescent="0.25">
      <c r="A38" s="89" t="s">
        <v>126</v>
      </c>
      <c r="B38" s="63"/>
      <c r="C38" s="63"/>
      <c r="D38" s="75">
        <v>340993.11</v>
      </c>
      <c r="E38" s="75"/>
      <c r="F38" s="228">
        <f>H38+I38</f>
        <v>36578.675936081418</v>
      </c>
      <c r="G38" s="63"/>
      <c r="H38" s="72">
        <f>D38/H2*H5</f>
        <v>8036.191410816873</v>
      </c>
      <c r="I38" s="72">
        <f>D38/H2*I5</f>
        <v>28542.484525264543</v>
      </c>
      <c r="J38" s="79"/>
      <c r="L38"/>
    </row>
    <row r="39" spans="1:12" x14ac:dyDescent="0.25">
      <c r="A39" s="63"/>
      <c r="B39" s="63"/>
      <c r="C39" s="63"/>
      <c r="D39" s="63"/>
      <c r="E39" s="63"/>
      <c r="F39" s="224"/>
      <c r="G39" s="63"/>
      <c r="H39" s="72"/>
      <c r="I39" s="72"/>
      <c r="L39"/>
    </row>
    <row r="40" spans="1:12" ht="15.75" thickBot="1" x14ac:dyDescent="0.3">
      <c r="A40" s="89" t="s">
        <v>127</v>
      </c>
      <c r="B40" s="63" t="s">
        <v>79</v>
      </c>
      <c r="C40" s="63" t="s">
        <v>15</v>
      </c>
      <c r="D40" s="72">
        <v>104466.48</v>
      </c>
      <c r="E40" s="220"/>
      <c r="F40" s="226">
        <f>M40+Q40</f>
        <v>0</v>
      </c>
      <c r="G40" s="63"/>
      <c r="H40" s="73">
        <v>0</v>
      </c>
      <c r="I40" s="73">
        <v>0</v>
      </c>
      <c r="L40"/>
    </row>
    <row r="41" spans="1:12" x14ac:dyDescent="0.25">
      <c r="A41" s="63" t="s">
        <v>128</v>
      </c>
      <c r="B41" s="63"/>
      <c r="C41" s="63"/>
      <c r="D41" s="124">
        <f>SUM(D40:D40)</f>
        <v>104466.48</v>
      </c>
      <c r="E41" s="124"/>
      <c r="F41" s="227">
        <f>SUM(F40)</f>
        <v>0</v>
      </c>
      <c r="G41" s="63"/>
      <c r="H41" s="124">
        <v>0</v>
      </c>
      <c r="I41" s="124">
        <v>0</v>
      </c>
      <c r="L41"/>
    </row>
    <row r="42" spans="1:12" ht="15.75" thickBot="1" x14ac:dyDescent="0.3">
      <c r="A42" s="63"/>
      <c r="B42" s="63"/>
      <c r="C42" s="63"/>
      <c r="D42" s="72"/>
      <c r="E42" s="220"/>
      <c r="F42" s="229"/>
      <c r="G42" s="63"/>
      <c r="H42" s="72"/>
      <c r="I42" s="72"/>
      <c r="L42"/>
    </row>
    <row r="43" spans="1:12" ht="15.75" thickBot="1" x14ac:dyDescent="0.3">
      <c r="A43" s="63" t="s">
        <v>129</v>
      </c>
      <c r="B43" s="63"/>
      <c r="C43" s="63"/>
      <c r="D43" s="72">
        <f>D20+D25+D33+D35+D36+D38+D41</f>
        <v>1893999.7199999997</v>
      </c>
      <c r="E43" s="222"/>
      <c r="F43" s="230">
        <f>F20+F25+F33+F35+F36+F38+F41</f>
        <v>117896.82832062092</v>
      </c>
      <c r="G43" s="63"/>
      <c r="H43" s="72">
        <f>H20+H25+H33+H35+H36+H38+H41</f>
        <v>29975.656054946485</v>
      </c>
      <c r="I43" s="72">
        <f>I20+I25+I33+I35+I36+I38+I41</f>
        <v>87921.172265674424</v>
      </c>
      <c r="J43" s="79"/>
      <c r="L43"/>
    </row>
    <row r="44" spans="1:12" x14ac:dyDescent="0.25">
      <c r="L44" s="72"/>
    </row>
  </sheetData>
  <pageMargins left="0.7" right="0.7" top="0.78740157499999996" bottom="0.78740157499999996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F47"/>
  <sheetViews>
    <sheetView topLeftCell="A10" workbookViewId="0">
      <selection activeCell="D37" sqref="D37:D38"/>
    </sheetView>
  </sheetViews>
  <sheetFormatPr baseColWidth="10" defaultRowHeight="15" x14ac:dyDescent="0.25"/>
  <cols>
    <col min="1" max="1" width="47" customWidth="1"/>
    <col min="2" max="2" width="19.5703125" customWidth="1"/>
    <col min="3" max="3" width="31.7109375" customWidth="1"/>
    <col min="4" max="4" width="15" customWidth="1"/>
    <col min="6" max="6" width="17.85546875" customWidth="1"/>
  </cols>
  <sheetData>
    <row r="1" spans="1:6" x14ac:dyDescent="0.25">
      <c r="A1" t="s">
        <v>18</v>
      </c>
    </row>
    <row r="3" spans="1:6" s="1" customFormat="1" x14ac:dyDescent="0.25">
      <c r="A3" s="62" t="s">
        <v>19</v>
      </c>
      <c r="B3" s="62" t="s">
        <v>20</v>
      </c>
      <c r="C3" s="62" t="s">
        <v>13</v>
      </c>
      <c r="D3" s="62" t="s">
        <v>21</v>
      </c>
      <c r="E3" s="62"/>
      <c r="F3" s="62" t="s">
        <v>22</v>
      </c>
    </row>
    <row r="4" spans="1:6" x14ac:dyDescent="0.25">
      <c r="A4" s="63"/>
      <c r="B4" s="63"/>
      <c r="C4" s="63"/>
      <c r="D4" s="63"/>
      <c r="E4" s="63"/>
      <c r="F4" s="63"/>
    </row>
    <row r="5" spans="1:6" x14ac:dyDescent="0.25">
      <c r="A5" s="62" t="s">
        <v>23</v>
      </c>
      <c r="B5" s="63" t="s">
        <v>24</v>
      </c>
      <c r="C5" s="64" t="s">
        <v>25</v>
      </c>
      <c r="D5" s="65">
        <v>120008.96000000001</v>
      </c>
      <c r="E5" s="63"/>
      <c r="F5" s="63"/>
    </row>
    <row r="6" spans="1:6" x14ac:dyDescent="0.25">
      <c r="A6" s="63"/>
      <c r="B6" s="63" t="s">
        <v>26</v>
      </c>
      <c r="C6" s="66" t="s">
        <v>27</v>
      </c>
      <c r="D6" s="65">
        <v>39867.17</v>
      </c>
      <c r="E6" s="63"/>
      <c r="F6" s="63"/>
    </row>
    <row r="7" spans="1:6" x14ac:dyDescent="0.25">
      <c r="A7" s="63"/>
      <c r="B7" s="63" t="s">
        <v>28</v>
      </c>
      <c r="C7" s="66" t="s">
        <v>29</v>
      </c>
      <c r="D7" s="65">
        <v>0</v>
      </c>
      <c r="E7" s="63"/>
      <c r="F7" s="63"/>
    </row>
    <row r="8" spans="1:6" x14ac:dyDescent="0.25">
      <c r="A8" s="63"/>
      <c r="B8" s="63" t="s">
        <v>30</v>
      </c>
      <c r="C8" s="66" t="s">
        <v>31</v>
      </c>
      <c r="D8" s="65">
        <v>3727.66</v>
      </c>
      <c r="E8" s="63"/>
      <c r="F8" s="63"/>
    </row>
    <row r="9" spans="1:6" x14ac:dyDescent="0.25">
      <c r="A9" s="63"/>
      <c r="B9" s="63" t="s">
        <v>32</v>
      </c>
      <c r="C9" s="66" t="s">
        <v>33</v>
      </c>
      <c r="D9" s="65">
        <v>95586.17</v>
      </c>
      <c r="E9" s="63"/>
      <c r="F9" s="63"/>
    </row>
    <row r="10" spans="1:6" x14ac:dyDescent="0.25">
      <c r="A10" s="63"/>
      <c r="B10" s="63" t="s">
        <v>34</v>
      </c>
      <c r="C10" s="66" t="s">
        <v>35</v>
      </c>
      <c r="D10" s="65">
        <v>7097.19</v>
      </c>
      <c r="E10" s="63"/>
      <c r="F10" s="63"/>
    </row>
    <row r="11" spans="1:6" x14ac:dyDescent="0.25">
      <c r="A11" s="63"/>
      <c r="B11" s="63" t="s">
        <v>36</v>
      </c>
      <c r="C11" s="66" t="s">
        <v>37</v>
      </c>
      <c r="D11" s="65">
        <v>9455.48</v>
      </c>
      <c r="E11" s="63"/>
      <c r="F11" s="63"/>
    </row>
    <row r="12" spans="1:6" x14ac:dyDescent="0.25">
      <c r="A12" s="63"/>
      <c r="B12" s="63" t="s">
        <v>38</v>
      </c>
      <c r="C12" s="66" t="s">
        <v>39</v>
      </c>
      <c r="D12" s="65">
        <v>30175.78</v>
      </c>
      <c r="E12" s="63"/>
      <c r="F12" s="63"/>
    </row>
    <row r="13" spans="1:6" x14ac:dyDescent="0.25">
      <c r="A13" s="63"/>
      <c r="B13" s="63" t="s">
        <v>40</v>
      </c>
      <c r="C13" s="66" t="s">
        <v>41</v>
      </c>
      <c r="D13" s="65">
        <v>570.48</v>
      </c>
      <c r="E13" s="63"/>
      <c r="F13" s="63"/>
    </row>
    <row r="14" spans="1:6" x14ac:dyDescent="0.25">
      <c r="A14" s="63"/>
      <c r="B14" s="63" t="s">
        <v>42</v>
      </c>
      <c r="C14" s="66" t="s">
        <v>43</v>
      </c>
      <c r="D14" s="65">
        <v>14479.92</v>
      </c>
      <c r="E14" s="63"/>
      <c r="F14" s="63"/>
    </row>
    <row r="15" spans="1:6" x14ac:dyDescent="0.25">
      <c r="A15" s="63"/>
      <c r="B15" s="63" t="s">
        <v>44</v>
      </c>
      <c r="C15" s="66" t="s">
        <v>45</v>
      </c>
      <c r="D15" s="65">
        <v>588.52</v>
      </c>
      <c r="E15" s="63"/>
      <c r="F15" s="63"/>
    </row>
    <row r="16" spans="1:6" x14ac:dyDescent="0.25">
      <c r="A16" s="63"/>
      <c r="B16" s="63" t="s">
        <v>46</v>
      </c>
      <c r="C16" s="66" t="s">
        <v>47</v>
      </c>
      <c r="D16" s="65">
        <v>9815.69</v>
      </c>
      <c r="E16" s="63"/>
      <c r="F16" s="63"/>
    </row>
    <row r="17" spans="1:6" x14ac:dyDescent="0.25">
      <c r="A17" s="63"/>
      <c r="B17" s="63" t="s">
        <v>48</v>
      </c>
      <c r="C17" s="66" t="s">
        <v>49</v>
      </c>
      <c r="D17" s="65">
        <v>636686.59</v>
      </c>
      <c r="E17" s="63"/>
      <c r="F17" s="63"/>
    </row>
    <row r="18" spans="1:6" ht="15.75" thickBot="1" x14ac:dyDescent="0.3">
      <c r="A18" s="63"/>
      <c r="B18" s="63" t="s">
        <v>50</v>
      </c>
      <c r="C18" s="66" t="s">
        <v>51</v>
      </c>
      <c r="D18" s="67">
        <v>23872.45</v>
      </c>
      <c r="E18" s="63"/>
      <c r="F18" s="63" t="s">
        <v>52</v>
      </c>
    </row>
    <row r="19" spans="1:6" x14ac:dyDescent="0.25">
      <c r="A19" s="63"/>
      <c r="B19" s="63"/>
      <c r="C19" s="66"/>
      <c r="D19" s="68"/>
      <c r="E19" s="63"/>
      <c r="F19" s="63"/>
    </row>
    <row r="20" spans="1:6" x14ac:dyDescent="0.25">
      <c r="A20" s="62" t="s">
        <v>53</v>
      </c>
      <c r="B20" s="63"/>
      <c r="C20" s="66"/>
      <c r="D20" s="69">
        <f>SUM(D5:D18)</f>
        <v>991932.05999999994</v>
      </c>
      <c r="E20" s="63"/>
      <c r="F20" s="63"/>
    </row>
    <row r="21" spans="1:6" x14ac:dyDescent="0.25">
      <c r="A21" s="62"/>
      <c r="B21" s="63"/>
      <c r="C21" s="66"/>
      <c r="D21" s="69"/>
      <c r="E21" s="63"/>
      <c r="F21" s="63"/>
    </row>
    <row r="22" spans="1:6" x14ac:dyDescent="0.25">
      <c r="A22" s="62" t="s">
        <v>54</v>
      </c>
      <c r="B22" s="70" t="s">
        <v>55</v>
      </c>
      <c r="C22" s="71" t="s">
        <v>56</v>
      </c>
      <c r="D22" s="72">
        <v>163343.12</v>
      </c>
      <c r="E22" s="63"/>
      <c r="F22" s="63"/>
    </row>
    <row r="23" spans="1:6" x14ac:dyDescent="0.25">
      <c r="A23" s="63"/>
      <c r="B23" s="70" t="s">
        <v>57</v>
      </c>
      <c r="C23" s="71" t="s">
        <v>58</v>
      </c>
      <c r="D23" s="72">
        <v>167412.43</v>
      </c>
      <c r="E23" s="63"/>
      <c r="F23" s="63"/>
    </row>
    <row r="24" spans="1:6" ht="15.75" thickBot="1" x14ac:dyDescent="0.3">
      <c r="A24" s="63"/>
      <c r="B24" s="70" t="s">
        <v>59</v>
      </c>
      <c r="C24" s="71" t="s">
        <v>60</v>
      </c>
      <c r="D24" s="73">
        <v>33264.32</v>
      </c>
      <c r="E24" s="63"/>
      <c r="F24" s="63"/>
    </row>
    <row r="25" spans="1:6" x14ac:dyDescent="0.25">
      <c r="A25" s="63"/>
      <c r="B25" s="63"/>
      <c r="C25" s="63"/>
      <c r="D25" s="74"/>
      <c r="E25" s="63"/>
      <c r="F25" s="63"/>
    </row>
    <row r="26" spans="1:6" x14ac:dyDescent="0.25">
      <c r="A26" s="62" t="s">
        <v>61</v>
      </c>
      <c r="B26" s="63"/>
      <c r="C26" s="63"/>
      <c r="D26" s="75">
        <f>SUM(D22:D25)</f>
        <v>364019.87</v>
      </c>
      <c r="E26" s="63"/>
      <c r="F26" s="63"/>
    </row>
    <row r="27" spans="1:6" x14ac:dyDescent="0.25">
      <c r="A27" s="63"/>
      <c r="B27" s="63"/>
      <c r="C27" s="63"/>
      <c r="D27" s="75"/>
      <c r="E27" s="63"/>
      <c r="F27" s="63"/>
    </row>
    <row r="28" spans="1:6" x14ac:dyDescent="0.25">
      <c r="A28" s="62" t="s">
        <v>62</v>
      </c>
      <c r="B28" s="70" t="s">
        <v>63</v>
      </c>
      <c r="C28" s="71" t="s">
        <v>64</v>
      </c>
      <c r="D28" s="72">
        <v>10000</v>
      </c>
      <c r="E28" s="63"/>
      <c r="F28" s="63" t="s">
        <v>65</v>
      </c>
    </row>
    <row r="29" spans="1:6" x14ac:dyDescent="0.25">
      <c r="A29" s="63"/>
      <c r="B29" s="63" t="s">
        <v>66</v>
      </c>
      <c r="C29" s="63" t="s">
        <v>67</v>
      </c>
      <c r="D29" s="72">
        <v>1572.22</v>
      </c>
      <c r="E29" s="63"/>
      <c r="F29" s="63"/>
    </row>
    <row r="30" spans="1:6" x14ac:dyDescent="0.25">
      <c r="A30" s="63"/>
      <c r="B30" s="76" t="s">
        <v>68</v>
      </c>
      <c r="C30" s="63" t="s">
        <v>69</v>
      </c>
      <c r="D30" s="72">
        <v>7884.5</v>
      </c>
      <c r="E30" s="63"/>
      <c r="F30" s="63"/>
    </row>
    <row r="31" spans="1:6" x14ac:dyDescent="0.25">
      <c r="A31" s="63"/>
      <c r="B31" s="77" t="s">
        <v>70</v>
      </c>
      <c r="C31" s="63" t="s">
        <v>71</v>
      </c>
      <c r="D31" s="72">
        <v>555.85</v>
      </c>
      <c r="E31" s="63"/>
      <c r="F31" s="63"/>
    </row>
    <row r="32" spans="1:6" x14ac:dyDescent="0.25">
      <c r="A32" s="63"/>
      <c r="B32" s="77" t="s">
        <v>72</v>
      </c>
      <c r="C32" s="63" t="s">
        <v>73</v>
      </c>
      <c r="D32" s="72">
        <v>402.64</v>
      </c>
      <c r="E32" s="63"/>
      <c r="F32" s="63"/>
    </row>
    <row r="33" spans="1:6" x14ac:dyDescent="0.25">
      <c r="A33" s="63"/>
      <c r="B33" s="77" t="s">
        <v>74</v>
      </c>
      <c r="C33" s="63" t="s">
        <v>75</v>
      </c>
      <c r="D33" s="72">
        <v>58058.16</v>
      </c>
      <c r="E33" s="63"/>
      <c r="F33" s="63"/>
    </row>
    <row r="34" spans="1:6" x14ac:dyDescent="0.25">
      <c r="A34" s="63"/>
      <c r="B34" s="63"/>
      <c r="C34" s="63"/>
      <c r="D34" s="72"/>
      <c r="E34" s="63"/>
      <c r="F34" s="63"/>
    </row>
    <row r="35" spans="1:6" x14ac:dyDescent="0.25">
      <c r="A35" s="62" t="s">
        <v>76</v>
      </c>
      <c r="B35" s="63"/>
      <c r="C35" s="63"/>
      <c r="D35" s="75">
        <f>SUM(D28:D34)</f>
        <v>78473.37</v>
      </c>
      <c r="E35" s="63"/>
      <c r="F35" s="63"/>
    </row>
    <row r="36" spans="1:6" x14ac:dyDescent="0.25">
      <c r="A36" s="63"/>
      <c r="B36" s="63"/>
      <c r="C36" s="63"/>
      <c r="D36" s="63"/>
      <c r="E36" s="63"/>
      <c r="F36" s="63"/>
    </row>
    <row r="37" spans="1:6" x14ac:dyDescent="0.25">
      <c r="A37" s="89" t="s">
        <v>90</v>
      </c>
      <c r="B37" s="63"/>
      <c r="C37" s="63"/>
      <c r="D37" s="90" t="s">
        <v>92</v>
      </c>
      <c r="E37" s="63"/>
      <c r="F37" s="63"/>
    </row>
    <row r="38" spans="1:6" x14ac:dyDescent="0.25">
      <c r="A38" s="89" t="s">
        <v>91</v>
      </c>
      <c r="B38" s="63"/>
      <c r="C38" s="63"/>
      <c r="D38" s="90">
        <v>255231.6</v>
      </c>
      <c r="E38" s="63"/>
      <c r="F38" s="63"/>
    </row>
    <row r="39" spans="1:6" x14ac:dyDescent="0.25">
      <c r="A39" s="63"/>
      <c r="B39" s="63"/>
      <c r="C39" s="63"/>
      <c r="D39" s="63"/>
      <c r="E39" s="63"/>
      <c r="F39" s="63"/>
    </row>
    <row r="40" spans="1:6" x14ac:dyDescent="0.25">
      <c r="A40" s="62" t="s">
        <v>77</v>
      </c>
      <c r="B40" s="63"/>
      <c r="C40" s="63"/>
      <c r="D40" s="78">
        <v>451559.5</v>
      </c>
      <c r="E40" s="63"/>
      <c r="F40" s="63"/>
    </row>
    <row r="41" spans="1:6" x14ac:dyDescent="0.25">
      <c r="A41" s="63"/>
      <c r="B41" s="63"/>
      <c r="C41" s="63"/>
      <c r="D41" s="63"/>
      <c r="E41" s="63"/>
      <c r="F41" s="63"/>
    </row>
    <row r="42" spans="1:6" x14ac:dyDescent="0.25">
      <c r="A42" s="62" t="s">
        <v>78</v>
      </c>
      <c r="B42" s="63" t="s">
        <v>79</v>
      </c>
      <c r="C42" s="63" t="s">
        <v>15</v>
      </c>
      <c r="D42" s="72">
        <v>84634.68</v>
      </c>
      <c r="E42" s="63"/>
      <c r="F42" s="63"/>
    </row>
    <row r="43" spans="1:6" x14ac:dyDescent="0.25">
      <c r="A43" s="63"/>
      <c r="B43" s="63" t="s">
        <v>80</v>
      </c>
      <c r="C43" s="63" t="s">
        <v>81</v>
      </c>
      <c r="D43" s="72">
        <v>4905.1499999999996</v>
      </c>
      <c r="E43" s="63"/>
      <c r="F43" s="63"/>
    </row>
    <row r="44" spans="1:6" x14ac:dyDescent="0.25">
      <c r="A44" s="63"/>
      <c r="B44" s="63" t="s">
        <v>82</v>
      </c>
      <c r="C44" s="63" t="s">
        <v>83</v>
      </c>
      <c r="D44" s="72">
        <v>22628.01</v>
      </c>
      <c r="E44" s="63"/>
      <c r="F44" s="63"/>
    </row>
    <row r="45" spans="1:6" x14ac:dyDescent="0.25">
      <c r="A45" s="63"/>
      <c r="B45" s="63"/>
      <c r="C45" s="63"/>
      <c r="D45" s="72">
        <f>SUM(D42:D44)</f>
        <v>112167.83999999998</v>
      </c>
      <c r="E45" s="63"/>
      <c r="F45" s="63"/>
    </row>
    <row r="46" spans="1:6" x14ac:dyDescent="0.25">
      <c r="D46" s="79"/>
    </row>
    <row r="47" spans="1:6" x14ac:dyDescent="0.25">
      <c r="D47" s="79"/>
    </row>
  </sheetData>
  <pageMargins left="0.7" right="0.7" top="0.78740157499999996" bottom="0.78740157499999996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N17"/>
  <sheetViews>
    <sheetView workbookViewId="0">
      <selection activeCell="M10" sqref="M10"/>
    </sheetView>
  </sheetViews>
  <sheetFormatPr baseColWidth="10" defaultRowHeight="15" x14ac:dyDescent="0.25"/>
  <cols>
    <col min="1" max="1" width="24.140625" customWidth="1"/>
    <col min="2" max="2" width="17.28515625" customWidth="1"/>
    <col min="4" max="4" width="13.5703125" customWidth="1"/>
    <col min="6" max="6" width="14" customWidth="1"/>
    <col min="9" max="9" width="15.85546875" customWidth="1"/>
    <col min="10" max="10" width="12.28515625" customWidth="1"/>
  </cols>
  <sheetData>
    <row r="1" spans="1:14" x14ac:dyDescent="0.25">
      <c r="A1" s="92" t="s">
        <v>102</v>
      </c>
      <c r="B1" s="92" t="s">
        <v>103</v>
      </c>
      <c r="C1" s="93" t="s">
        <v>104</v>
      </c>
      <c r="D1" s="94" t="s">
        <v>105</v>
      </c>
      <c r="E1" s="93" t="s">
        <v>106</v>
      </c>
      <c r="F1" s="94" t="s">
        <v>107</v>
      </c>
      <c r="G1" s="94" t="s">
        <v>2</v>
      </c>
      <c r="H1" s="93" t="s">
        <v>108</v>
      </c>
      <c r="I1" s="92" t="s">
        <v>109</v>
      </c>
      <c r="J1" s="168" t="s">
        <v>790</v>
      </c>
      <c r="K1" s="168" t="s">
        <v>791</v>
      </c>
      <c r="L1" s="168" t="s">
        <v>872</v>
      </c>
      <c r="M1" s="92" t="s">
        <v>110</v>
      </c>
      <c r="N1" s="92" t="s">
        <v>111</v>
      </c>
    </row>
    <row r="2" spans="1:14" x14ac:dyDescent="0.25">
      <c r="A2" s="95" t="s">
        <v>112</v>
      </c>
      <c r="B2" s="96">
        <v>39904</v>
      </c>
      <c r="C2" s="97">
        <v>375.31</v>
      </c>
      <c r="D2" s="98">
        <v>135</v>
      </c>
      <c r="E2" s="97">
        <v>138</v>
      </c>
      <c r="F2" s="97">
        <v>41.65</v>
      </c>
      <c r="G2" s="97">
        <f>SUM(C2:F2)</f>
        <v>689.95999999999992</v>
      </c>
      <c r="H2" s="97">
        <v>909.42</v>
      </c>
      <c r="I2" s="95">
        <v>57.74</v>
      </c>
      <c r="J2" s="169">
        <v>2</v>
      </c>
      <c r="K2" s="169">
        <v>2</v>
      </c>
      <c r="L2" s="169">
        <f>(J2+K2)/2</f>
        <v>2</v>
      </c>
      <c r="M2" s="99" t="s">
        <v>113</v>
      </c>
      <c r="N2" s="100" t="s">
        <v>114</v>
      </c>
    </row>
    <row r="3" spans="1:14" x14ac:dyDescent="0.25">
      <c r="A3" s="96" t="s">
        <v>115</v>
      </c>
      <c r="B3" s="101">
        <v>42461</v>
      </c>
      <c r="C3" s="97">
        <v>195.7</v>
      </c>
      <c r="D3" s="97">
        <v>65</v>
      </c>
      <c r="E3" s="97"/>
      <c r="F3" s="97"/>
      <c r="G3" s="97">
        <f t="shared" ref="G3:G6" si="0">SUM(C3:F3)</f>
        <v>260.7</v>
      </c>
      <c r="H3" s="97">
        <v>587.1</v>
      </c>
      <c r="I3" s="95">
        <v>37.78</v>
      </c>
      <c r="J3" s="169">
        <v>1</v>
      </c>
      <c r="K3" s="169">
        <v>1</v>
      </c>
      <c r="L3" s="169">
        <f t="shared" ref="L3:L6" si="1">(J3+K3)/2</f>
        <v>1</v>
      </c>
      <c r="M3" s="99" t="s">
        <v>116</v>
      </c>
      <c r="N3" s="100" t="s">
        <v>117</v>
      </c>
    </row>
    <row r="4" spans="1:14" x14ac:dyDescent="0.25">
      <c r="A4" s="96" t="s">
        <v>115</v>
      </c>
      <c r="B4" s="101">
        <v>42475</v>
      </c>
      <c r="C4" s="97">
        <v>253.41</v>
      </c>
      <c r="D4" s="97">
        <v>86.89</v>
      </c>
      <c r="E4" s="97"/>
      <c r="F4" s="97"/>
      <c r="G4" s="97">
        <f t="shared" si="0"/>
        <v>340.3</v>
      </c>
      <c r="H4" s="97">
        <v>760.23</v>
      </c>
      <c r="I4" s="95">
        <v>48.92</v>
      </c>
      <c r="J4" s="169">
        <v>1</v>
      </c>
      <c r="K4" s="169">
        <v>1</v>
      </c>
      <c r="L4" s="169">
        <f t="shared" si="1"/>
        <v>1</v>
      </c>
      <c r="M4" s="99" t="s">
        <v>118</v>
      </c>
      <c r="N4" s="100" t="s">
        <v>117</v>
      </c>
    </row>
    <row r="5" spans="1:14" x14ac:dyDescent="0.25">
      <c r="A5" s="96" t="s">
        <v>119</v>
      </c>
      <c r="B5" s="96">
        <v>42430</v>
      </c>
      <c r="C5" s="97">
        <v>518.20000000000005</v>
      </c>
      <c r="D5" s="97">
        <v>301</v>
      </c>
      <c r="E5" s="102"/>
      <c r="F5" s="97"/>
      <c r="G5" s="97">
        <f t="shared" si="0"/>
        <v>819.2</v>
      </c>
      <c r="H5" s="97">
        <v>1227</v>
      </c>
      <c r="I5" s="95">
        <v>73.400000000000006</v>
      </c>
      <c r="J5" s="169">
        <v>3</v>
      </c>
      <c r="K5" s="169">
        <v>6</v>
      </c>
      <c r="L5" s="169">
        <f t="shared" si="1"/>
        <v>4.5</v>
      </c>
      <c r="M5" s="99" t="s">
        <v>120</v>
      </c>
      <c r="N5" s="100" t="s">
        <v>117</v>
      </c>
    </row>
    <row r="6" spans="1:14" ht="30" x14ac:dyDescent="0.25">
      <c r="A6" s="96" t="s">
        <v>121</v>
      </c>
      <c r="B6" s="96">
        <v>42309</v>
      </c>
      <c r="C6" s="97">
        <v>385.6</v>
      </c>
      <c r="D6" s="102">
        <v>203</v>
      </c>
      <c r="E6" s="102"/>
      <c r="F6" s="97"/>
      <c r="G6" s="97">
        <f t="shared" si="0"/>
        <v>588.6</v>
      </c>
      <c r="H6" s="97"/>
      <c r="I6" s="95">
        <v>71.540000000000006</v>
      </c>
      <c r="J6" s="169">
        <v>3</v>
      </c>
      <c r="K6" s="169">
        <v>4</v>
      </c>
      <c r="L6" s="169">
        <f t="shared" si="1"/>
        <v>3.5</v>
      </c>
      <c r="M6" s="103" t="s">
        <v>122</v>
      </c>
      <c r="N6" s="100" t="s">
        <v>117</v>
      </c>
    </row>
    <row r="7" spans="1:14" x14ac:dyDescent="0.25">
      <c r="C7" s="104"/>
      <c r="D7" s="104"/>
      <c r="E7" s="104"/>
      <c r="F7" s="104"/>
      <c r="G7" s="104"/>
      <c r="H7" s="104"/>
      <c r="I7" s="104"/>
    </row>
    <row r="8" spans="1:14" x14ac:dyDescent="0.25">
      <c r="A8" s="104" t="s">
        <v>123</v>
      </c>
      <c r="C8" s="104"/>
      <c r="D8" s="104"/>
      <c r="E8" s="104"/>
      <c r="F8" s="104"/>
      <c r="G8" s="104"/>
      <c r="H8" s="104"/>
      <c r="I8" s="104"/>
    </row>
    <row r="13" spans="1:14" x14ac:dyDescent="0.25">
      <c r="B13" s="167"/>
      <c r="C13" s="166"/>
      <c r="D13" s="166"/>
      <c r="E13" s="166"/>
      <c r="F13" s="166"/>
      <c r="G13" s="166"/>
      <c r="H13" s="166"/>
    </row>
    <row r="14" spans="1:14" x14ac:dyDescent="0.25">
      <c r="B14" s="167"/>
      <c r="C14" s="166"/>
      <c r="D14" s="166"/>
      <c r="G14" s="166"/>
      <c r="H14" s="166"/>
    </row>
    <row r="15" spans="1:14" x14ac:dyDescent="0.25">
      <c r="B15" s="167"/>
      <c r="C15" s="166"/>
      <c r="D15" s="166"/>
      <c r="G15" s="166"/>
      <c r="H15" s="166"/>
    </row>
    <row r="16" spans="1:14" x14ac:dyDescent="0.25">
      <c r="B16" s="167"/>
      <c r="C16" s="166"/>
      <c r="D16" s="166"/>
      <c r="G16" s="166"/>
      <c r="H16" s="166"/>
    </row>
    <row r="17" spans="2:7" x14ac:dyDescent="0.25">
      <c r="B17" s="167"/>
      <c r="C17" s="166"/>
      <c r="D17" s="166"/>
      <c r="G17" s="166"/>
    </row>
  </sheetData>
  <pageMargins left="0.7" right="0.7" top="0.78740157499999996" bottom="0.78740157499999996" header="0.3" footer="0.3"/>
  <pageSetup paperSize="9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V321"/>
  <sheetViews>
    <sheetView tabSelected="1" topLeftCell="A25" workbookViewId="0">
      <selection activeCell="S213" sqref="S213"/>
    </sheetView>
  </sheetViews>
  <sheetFormatPr baseColWidth="10" defaultRowHeight="15" x14ac:dyDescent="0.25"/>
  <cols>
    <col min="2" max="2" width="22.5703125" customWidth="1"/>
    <col min="9" max="9" width="42" customWidth="1"/>
    <col min="14" max="14" width="16.7109375" customWidth="1"/>
    <col min="21" max="21" width="21.85546875" customWidth="1"/>
  </cols>
  <sheetData>
    <row r="1" spans="1:19" ht="18.75" x14ac:dyDescent="0.3">
      <c r="A1" s="161" t="s">
        <v>95</v>
      </c>
      <c r="B1" s="162"/>
      <c r="C1" s="162"/>
      <c r="D1" s="162"/>
      <c r="E1" s="162"/>
      <c r="F1" s="162"/>
      <c r="G1" s="162"/>
      <c r="H1" s="162"/>
      <c r="I1" s="162"/>
      <c r="K1" s="161" t="s">
        <v>100</v>
      </c>
      <c r="L1" s="162"/>
      <c r="M1" s="162"/>
      <c r="N1" s="162"/>
      <c r="O1" s="162"/>
      <c r="P1" s="162"/>
      <c r="Q1" s="162"/>
      <c r="R1" s="162"/>
      <c r="S1" s="162"/>
    </row>
    <row r="3" spans="1:19" x14ac:dyDescent="0.25">
      <c r="A3" s="197" t="s">
        <v>130</v>
      </c>
      <c r="B3" s="197" t="s">
        <v>131</v>
      </c>
      <c r="C3" s="197" t="s">
        <v>132</v>
      </c>
      <c r="D3" s="197" t="s">
        <v>10</v>
      </c>
      <c r="E3" s="197" t="s">
        <v>133</v>
      </c>
      <c r="F3" s="197" t="s">
        <v>134</v>
      </c>
      <c r="G3" s="197" t="s">
        <v>135</v>
      </c>
      <c r="H3" s="197" t="s">
        <v>136</v>
      </c>
      <c r="I3" s="197" t="s">
        <v>98</v>
      </c>
      <c r="K3" s="135" t="s">
        <v>130</v>
      </c>
      <c r="L3" s="135" t="s">
        <v>131</v>
      </c>
      <c r="M3" s="135" t="s">
        <v>132</v>
      </c>
      <c r="N3" s="135" t="s">
        <v>10</v>
      </c>
      <c r="O3" s="135" t="s">
        <v>133</v>
      </c>
      <c r="P3" s="135" t="s">
        <v>134</v>
      </c>
      <c r="Q3" s="135" t="s">
        <v>135</v>
      </c>
      <c r="R3" s="135" t="s">
        <v>136</v>
      </c>
      <c r="S3" s="135" t="s">
        <v>98</v>
      </c>
    </row>
    <row r="5" spans="1:19" x14ac:dyDescent="0.25">
      <c r="A5" s="199" t="s">
        <v>137</v>
      </c>
      <c r="B5" s="199" t="s">
        <v>138</v>
      </c>
      <c r="C5" s="199" t="s">
        <v>124</v>
      </c>
      <c r="D5" s="200">
        <v>19.12</v>
      </c>
      <c r="E5" s="201">
        <v>3</v>
      </c>
      <c r="F5" s="198"/>
      <c r="G5" s="201">
        <v>1</v>
      </c>
      <c r="H5" s="198" t="s">
        <v>136</v>
      </c>
      <c r="I5" s="199" t="s">
        <v>99</v>
      </c>
      <c r="K5" s="137" t="s">
        <v>444</v>
      </c>
      <c r="L5" s="137" t="s">
        <v>138</v>
      </c>
      <c r="M5" s="137" t="s">
        <v>124</v>
      </c>
      <c r="N5" s="138">
        <v>14.57</v>
      </c>
      <c r="O5" s="139">
        <v>1</v>
      </c>
      <c r="P5" s="136"/>
      <c r="Q5" s="139">
        <v>1</v>
      </c>
      <c r="R5" s="136"/>
      <c r="S5" s="137" t="s">
        <v>99</v>
      </c>
    </row>
    <row r="6" spans="1:19" x14ac:dyDescent="0.25">
      <c r="A6" s="199" t="s">
        <v>139</v>
      </c>
      <c r="B6" s="199" t="s">
        <v>140</v>
      </c>
      <c r="C6" s="199" t="s">
        <v>124</v>
      </c>
      <c r="D6" s="200">
        <v>19.02</v>
      </c>
      <c r="E6" s="201">
        <v>3</v>
      </c>
      <c r="F6" s="198" t="s">
        <v>136</v>
      </c>
      <c r="G6" s="201">
        <v>2</v>
      </c>
      <c r="H6" s="198" t="s">
        <v>136</v>
      </c>
      <c r="I6" s="199" t="s">
        <v>99</v>
      </c>
      <c r="K6" s="137" t="s">
        <v>445</v>
      </c>
      <c r="L6" s="137" t="s">
        <v>140</v>
      </c>
      <c r="M6" s="137" t="s">
        <v>124</v>
      </c>
      <c r="N6" s="138">
        <v>14.57</v>
      </c>
      <c r="O6" s="139">
        <v>1</v>
      </c>
      <c r="P6" s="136"/>
      <c r="Q6" s="139">
        <v>0</v>
      </c>
      <c r="R6" s="136"/>
      <c r="S6" s="137" t="s">
        <v>99</v>
      </c>
    </row>
    <row r="7" spans="1:19" x14ac:dyDescent="0.25">
      <c r="A7" s="199" t="s">
        <v>141</v>
      </c>
      <c r="B7" s="199" t="s">
        <v>142</v>
      </c>
      <c r="C7" s="199" t="s">
        <v>124</v>
      </c>
      <c r="D7" s="200">
        <v>17.100000000000001</v>
      </c>
      <c r="E7" s="201">
        <v>0</v>
      </c>
      <c r="F7" s="198"/>
      <c r="G7" s="201">
        <v>0</v>
      </c>
      <c r="H7" s="198" t="s">
        <v>136</v>
      </c>
      <c r="I7" s="199" t="s">
        <v>143</v>
      </c>
      <c r="K7" s="137" t="s">
        <v>446</v>
      </c>
      <c r="L7" s="137" t="s">
        <v>142</v>
      </c>
      <c r="M7" s="137" t="s">
        <v>124</v>
      </c>
      <c r="N7" s="138">
        <v>14.57</v>
      </c>
      <c r="O7" s="139">
        <v>1</v>
      </c>
      <c r="P7" s="136"/>
      <c r="Q7" s="139">
        <v>0</v>
      </c>
      <c r="R7" s="136" t="s">
        <v>136</v>
      </c>
      <c r="S7" s="137" t="s">
        <v>258</v>
      </c>
    </row>
    <row r="8" spans="1:19" x14ac:dyDescent="0.25">
      <c r="A8" s="199" t="s">
        <v>144</v>
      </c>
      <c r="B8" s="199" t="s">
        <v>145</v>
      </c>
      <c r="C8" s="199" t="s">
        <v>124</v>
      </c>
      <c r="D8" s="200">
        <v>32.81</v>
      </c>
      <c r="E8" s="201">
        <v>5</v>
      </c>
      <c r="F8" s="198"/>
      <c r="G8" s="201">
        <v>1</v>
      </c>
      <c r="H8" s="198" t="s">
        <v>136</v>
      </c>
      <c r="I8" s="199" t="s">
        <v>99</v>
      </c>
      <c r="K8" s="137" t="s">
        <v>447</v>
      </c>
      <c r="L8" s="137" t="s">
        <v>145</v>
      </c>
      <c r="M8" s="137" t="s">
        <v>124</v>
      </c>
      <c r="N8" s="138">
        <v>14.57</v>
      </c>
      <c r="O8" s="139">
        <v>1</v>
      </c>
      <c r="P8" s="136"/>
      <c r="Q8" s="139">
        <v>1</v>
      </c>
      <c r="R8" s="136"/>
      <c r="S8" s="137"/>
    </row>
    <row r="9" spans="1:19" x14ac:dyDescent="0.25">
      <c r="A9" s="199" t="s">
        <v>146</v>
      </c>
      <c r="B9" s="199" t="s">
        <v>147</v>
      </c>
      <c r="C9" s="199" t="s">
        <v>124</v>
      </c>
      <c r="D9" s="200">
        <v>16.03</v>
      </c>
      <c r="E9" s="201">
        <v>5</v>
      </c>
      <c r="F9" s="198"/>
      <c r="G9" s="201">
        <v>3</v>
      </c>
      <c r="H9" s="198" t="s">
        <v>136</v>
      </c>
      <c r="I9" s="199" t="s">
        <v>99</v>
      </c>
      <c r="K9" s="137" t="s">
        <v>448</v>
      </c>
      <c r="L9" s="137" t="s">
        <v>147</v>
      </c>
      <c r="M9" s="137" t="s">
        <v>124</v>
      </c>
      <c r="N9" s="138">
        <v>14.57</v>
      </c>
      <c r="O9" s="139">
        <v>1</v>
      </c>
      <c r="P9" s="136"/>
      <c r="Q9" s="139">
        <v>1</v>
      </c>
      <c r="R9" s="136"/>
      <c r="S9" s="137"/>
    </row>
    <row r="10" spans="1:19" x14ac:dyDescent="0.25">
      <c r="A10" s="199" t="s">
        <v>148</v>
      </c>
      <c r="B10" s="199" t="s">
        <v>149</v>
      </c>
      <c r="C10" s="199" t="s">
        <v>150</v>
      </c>
      <c r="D10" s="200">
        <v>32.81</v>
      </c>
      <c r="E10" s="201">
        <v>5</v>
      </c>
      <c r="F10" s="198"/>
      <c r="G10" s="201">
        <v>0</v>
      </c>
      <c r="H10" s="198"/>
      <c r="I10" s="199" t="s">
        <v>99</v>
      </c>
      <c r="K10" s="137" t="s">
        <v>449</v>
      </c>
      <c r="L10" s="137" t="s">
        <v>149</v>
      </c>
      <c r="M10" s="137" t="s">
        <v>124</v>
      </c>
      <c r="N10" s="138">
        <v>14.57</v>
      </c>
      <c r="O10" s="139">
        <v>1</v>
      </c>
      <c r="P10" s="136"/>
      <c r="Q10" s="139">
        <v>1</v>
      </c>
      <c r="R10" s="136"/>
      <c r="S10" s="137"/>
    </row>
    <row r="11" spans="1:19" x14ac:dyDescent="0.25">
      <c r="A11" s="199" t="s">
        <v>151</v>
      </c>
      <c r="B11" s="199" t="s">
        <v>152</v>
      </c>
      <c r="C11" s="199" t="s">
        <v>150</v>
      </c>
      <c r="D11" s="200">
        <v>35</v>
      </c>
      <c r="E11" s="201">
        <v>5</v>
      </c>
      <c r="F11" s="198"/>
      <c r="G11" s="201">
        <v>0</v>
      </c>
      <c r="H11" s="198"/>
      <c r="I11" s="199" t="s">
        <v>99</v>
      </c>
      <c r="K11" s="137" t="s">
        <v>450</v>
      </c>
      <c r="L11" s="137" t="s">
        <v>152</v>
      </c>
      <c r="M11" s="137" t="s">
        <v>124</v>
      </c>
      <c r="N11" s="138">
        <v>14.57</v>
      </c>
      <c r="O11" s="139">
        <v>1</v>
      </c>
      <c r="P11" s="136"/>
      <c r="Q11" s="139">
        <v>1</v>
      </c>
      <c r="R11" s="136"/>
      <c r="S11" s="137"/>
    </row>
    <row r="12" spans="1:19" x14ac:dyDescent="0.25">
      <c r="A12" s="199" t="s">
        <v>873</v>
      </c>
      <c r="B12" s="199" t="s">
        <v>152</v>
      </c>
      <c r="C12" s="199" t="s">
        <v>124</v>
      </c>
      <c r="D12" s="200">
        <v>20.399999999999999</v>
      </c>
      <c r="E12" s="201"/>
      <c r="F12" s="198"/>
      <c r="G12" s="201">
        <v>0</v>
      </c>
      <c r="H12" s="198" t="s">
        <v>136</v>
      </c>
      <c r="I12" s="199" t="s">
        <v>874</v>
      </c>
      <c r="K12" s="137" t="s">
        <v>451</v>
      </c>
      <c r="L12" s="137" t="s">
        <v>154</v>
      </c>
      <c r="M12" s="137" t="s">
        <v>124</v>
      </c>
      <c r="N12" s="138">
        <v>14.57</v>
      </c>
      <c r="O12" s="139">
        <v>1</v>
      </c>
      <c r="P12" s="136"/>
      <c r="Q12" s="139">
        <v>0</v>
      </c>
      <c r="R12" s="136"/>
      <c r="S12" s="137"/>
    </row>
    <row r="13" spans="1:19" x14ac:dyDescent="0.25">
      <c r="A13" s="199" t="s">
        <v>153</v>
      </c>
      <c r="B13" s="199" t="s">
        <v>154</v>
      </c>
      <c r="C13" s="199" t="s">
        <v>150</v>
      </c>
      <c r="D13" s="200">
        <v>19.649999999999999</v>
      </c>
      <c r="E13" s="201">
        <v>3</v>
      </c>
      <c r="F13" s="198"/>
      <c r="G13" s="201">
        <v>2</v>
      </c>
      <c r="H13" s="198" t="s">
        <v>136</v>
      </c>
      <c r="I13" s="199" t="s">
        <v>99</v>
      </c>
      <c r="K13" s="137" t="s">
        <v>452</v>
      </c>
      <c r="L13" s="137" t="s">
        <v>156</v>
      </c>
      <c r="M13" s="137" t="s">
        <v>124</v>
      </c>
      <c r="N13" s="138">
        <v>14.57</v>
      </c>
      <c r="O13" s="139">
        <v>1</v>
      </c>
      <c r="P13" s="136"/>
      <c r="Q13" s="139">
        <v>1</v>
      </c>
      <c r="R13" s="136"/>
      <c r="S13" s="137"/>
    </row>
    <row r="14" spans="1:19" x14ac:dyDescent="0.25">
      <c r="A14" s="199" t="s">
        <v>875</v>
      </c>
      <c r="B14" s="199" t="s">
        <v>154</v>
      </c>
      <c r="C14" s="199" t="s">
        <v>124</v>
      </c>
      <c r="D14" s="200">
        <v>20.399999999999999</v>
      </c>
      <c r="E14" s="201"/>
      <c r="F14" s="198"/>
      <c r="G14" s="201">
        <v>0</v>
      </c>
      <c r="H14" s="198" t="s">
        <v>136</v>
      </c>
      <c r="I14" s="199" t="s">
        <v>876</v>
      </c>
      <c r="K14" s="137" t="s">
        <v>453</v>
      </c>
      <c r="L14" s="137" t="s">
        <v>158</v>
      </c>
      <c r="M14" s="137" t="s">
        <v>124</v>
      </c>
      <c r="N14" s="138">
        <v>14.57</v>
      </c>
      <c r="O14" s="139">
        <v>1</v>
      </c>
      <c r="P14" s="136"/>
      <c r="Q14" s="139">
        <v>0</v>
      </c>
      <c r="R14" s="136"/>
      <c r="S14" s="137"/>
    </row>
    <row r="15" spans="1:19" x14ac:dyDescent="0.25">
      <c r="A15" s="199" t="s">
        <v>155</v>
      </c>
      <c r="B15" s="199" t="s">
        <v>156</v>
      </c>
      <c r="C15" s="199" t="s">
        <v>150</v>
      </c>
      <c r="D15" s="200">
        <v>19.02</v>
      </c>
      <c r="E15" s="201">
        <v>3</v>
      </c>
      <c r="F15" s="198"/>
      <c r="G15" s="201">
        <v>2</v>
      </c>
      <c r="H15" s="198" t="s">
        <v>136</v>
      </c>
      <c r="I15" s="199" t="s">
        <v>99</v>
      </c>
      <c r="K15" s="137" t="s">
        <v>454</v>
      </c>
      <c r="L15" s="137" t="s">
        <v>160</v>
      </c>
      <c r="M15" s="137" t="s">
        <v>124</v>
      </c>
      <c r="N15" s="138">
        <v>14.57</v>
      </c>
      <c r="O15" s="139">
        <v>1</v>
      </c>
      <c r="P15" s="136"/>
      <c r="Q15" s="139">
        <v>1</v>
      </c>
      <c r="R15" s="136"/>
      <c r="S15" s="137"/>
    </row>
    <row r="16" spans="1:19" x14ac:dyDescent="0.25">
      <c r="A16" s="199" t="s">
        <v>877</v>
      </c>
      <c r="B16" s="199" t="s">
        <v>156</v>
      </c>
      <c r="C16" s="199" t="s">
        <v>124</v>
      </c>
      <c r="D16" s="200">
        <v>30.26</v>
      </c>
      <c r="E16" s="201"/>
      <c r="F16" s="198"/>
      <c r="G16" s="201">
        <v>0</v>
      </c>
      <c r="H16" s="198" t="s">
        <v>136</v>
      </c>
      <c r="I16" s="199" t="s">
        <v>255</v>
      </c>
      <c r="K16" s="137" t="s">
        <v>455</v>
      </c>
      <c r="L16" s="137" t="s">
        <v>163</v>
      </c>
      <c r="M16" s="137" t="s">
        <v>124</v>
      </c>
      <c r="N16" s="138">
        <v>14.57</v>
      </c>
      <c r="O16" s="139">
        <v>1</v>
      </c>
      <c r="P16" s="136"/>
      <c r="Q16" s="139">
        <v>0</v>
      </c>
      <c r="R16" s="136" t="s">
        <v>136</v>
      </c>
      <c r="S16" s="137"/>
    </row>
    <row r="17" spans="1:19" x14ac:dyDescent="0.25">
      <c r="A17" s="199" t="s">
        <v>157</v>
      </c>
      <c r="B17" s="199" t="s">
        <v>158</v>
      </c>
      <c r="C17" s="199" t="s">
        <v>150</v>
      </c>
      <c r="D17" s="200">
        <v>17.96</v>
      </c>
      <c r="E17" s="201">
        <v>3</v>
      </c>
      <c r="F17" s="198"/>
      <c r="G17" s="201">
        <v>1</v>
      </c>
      <c r="H17" s="198"/>
      <c r="I17" s="199" t="s">
        <v>99</v>
      </c>
      <c r="K17" s="137" t="s">
        <v>456</v>
      </c>
      <c r="L17" s="137" t="s">
        <v>165</v>
      </c>
      <c r="M17" s="137" t="s">
        <v>124</v>
      </c>
      <c r="N17" s="138">
        <v>14.57</v>
      </c>
      <c r="O17" s="139">
        <v>1</v>
      </c>
      <c r="P17" s="136"/>
      <c r="Q17" s="139">
        <v>1</v>
      </c>
      <c r="R17" s="136"/>
      <c r="S17" s="137"/>
    </row>
    <row r="18" spans="1:19" x14ac:dyDescent="0.25">
      <c r="A18" s="199" t="s">
        <v>878</v>
      </c>
      <c r="B18" s="199" t="s">
        <v>158</v>
      </c>
      <c r="C18" s="199" t="s">
        <v>124</v>
      </c>
      <c r="D18" s="200">
        <v>30.26</v>
      </c>
      <c r="E18" s="201"/>
      <c r="F18" s="198"/>
      <c r="G18" s="201">
        <v>0</v>
      </c>
      <c r="H18" s="198" t="s">
        <v>136</v>
      </c>
      <c r="I18" s="199" t="s">
        <v>623</v>
      </c>
      <c r="K18" s="137" t="s">
        <v>457</v>
      </c>
      <c r="L18" s="137" t="s">
        <v>167</v>
      </c>
      <c r="M18" s="137" t="s">
        <v>124</v>
      </c>
      <c r="N18" s="138">
        <v>14.57</v>
      </c>
      <c r="O18" s="139">
        <v>1</v>
      </c>
      <c r="P18" s="136"/>
      <c r="Q18" s="139">
        <v>1</v>
      </c>
      <c r="R18" s="136"/>
      <c r="S18" s="137"/>
    </row>
    <row r="19" spans="1:19" x14ac:dyDescent="0.25">
      <c r="A19" s="199" t="s">
        <v>159</v>
      </c>
      <c r="B19" s="199" t="s">
        <v>160</v>
      </c>
      <c r="C19" s="199" t="s">
        <v>150</v>
      </c>
      <c r="D19" s="200">
        <v>19.350000000000001</v>
      </c>
      <c r="E19" s="201">
        <v>0</v>
      </c>
      <c r="F19" s="198"/>
      <c r="G19" s="201">
        <v>0</v>
      </c>
      <c r="H19" s="198" t="s">
        <v>136</v>
      </c>
      <c r="I19" s="199" t="s">
        <v>161</v>
      </c>
      <c r="K19" s="137" t="s">
        <v>458</v>
      </c>
      <c r="L19" s="137" t="s">
        <v>169</v>
      </c>
      <c r="M19" s="137" t="s">
        <v>124</v>
      </c>
      <c r="N19" s="138">
        <v>14.57</v>
      </c>
      <c r="O19" s="139">
        <v>1</v>
      </c>
      <c r="P19" s="136"/>
      <c r="Q19" s="139">
        <v>1</v>
      </c>
      <c r="R19" s="136"/>
      <c r="S19" s="137" t="s">
        <v>99</v>
      </c>
    </row>
    <row r="20" spans="1:19" x14ac:dyDescent="0.25">
      <c r="A20" s="199" t="s">
        <v>879</v>
      </c>
      <c r="B20" s="199" t="s">
        <v>160</v>
      </c>
      <c r="C20" s="199" t="s">
        <v>124</v>
      </c>
      <c r="D20" s="200">
        <v>13.98</v>
      </c>
      <c r="E20" s="201">
        <v>0</v>
      </c>
      <c r="F20" s="198"/>
      <c r="G20" s="201">
        <v>0</v>
      </c>
      <c r="H20" s="198" t="s">
        <v>136</v>
      </c>
      <c r="I20" s="199" t="s">
        <v>880</v>
      </c>
      <c r="K20" s="137" t="s">
        <v>459</v>
      </c>
      <c r="L20" s="137" t="s">
        <v>171</v>
      </c>
      <c r="M20" s="137" t="s">
        <v>150</v>
      </c>
      <c r="N20" s="138">
        <v>14.57</v>
      </c>
      <c r="O20" s="139">
        <v>1</v>
      </c>
      <c r="P20" s="136"/>
      <c r="Q20" s="139">
        <v>0</v>
      </c>
      <c r="R20" s="136"/>
      <c r="S20" s="137" t="s">
        <v>99</v>
      </c>
    </row>
    <row r="21" spans="1:19" x14ac:dyDescent="0.25">
      <c r="A21" s="199" t="s">
        <v>162</v>
      </c>
      <c r="B21" s="199" t="s">
        <v>163</v>
      </c>
      <c r="C21" s="199" t="s">
        <v>150</v>
      </c>
      <c r="D21" s="200">
        <v>32.53</v>
      </c>
      <c r="E21" s="201">
        <v>5</v>
      </c>
      <c r="F21" s="198"/>
      <c r="G21" s="201">
        <v>0</v>
      </c>
      <c r="H21" s="198"/>
      <c r="I21" s="199" t="s">
        <v>99</v>
      </c>
      <c r="K21" s="137" t="s">
        <v>460</v>
      </c>
      <c r="L21" s="137" t="s">
        <v>173</v>
      </c>
      <c r="M21" s="137" t="s">
        <v>150</v>
      </c>
      <c r="N21" s="138">
        <v>14.57</v>
      </c>
      <c r="O21" s="139">
        <v>1</v>
      </c>
      <c r="P21" s="136"/>
      <c r="Q21" s="139">
        <v>0</v>
      </c>
      <c r="R21" s="136"/>
      <c r="S21" s="137" t="s">
        <v>99</v>
      </c>
    </row>
    <row r="22" spans="1:19" x14ac:dyDescent="0.25">
      <c r="A22" s="199" t="s">
        <v>881</v>
      </c>
      <c r="B22" s="199" t="s">
        <v>163</v>
      </c>
      <c r="C22" s="199" t="s">
        <v>124</v>
      </c>
      <c r="D22" s="200">
        <v>12.33</v>
      </c>
      <c r="E22" s="201">
        <v>0</v>
      </c>
      <c r="F22" s="198"/>
      <c r="G22" s="201">
        <v>0</v>
      </c>
      <c r="H22" s="198" t="s">
        <v>136</v>
      </c>
      <c r="I22" s="199" t="s">
        <v>882</v>
      </c>
      <c r="K22" s="137" t="s">
        <v>461</v>
      </c>
      <c r="L22" s="137" t="s">
        <v>462</v>
      </c>
      <c r="M22" s="137" t="s">
        <v>150</v>
      </c>
      <c r="N22" s="138">
        <v>14.57</v>
      </c>
      <c r="O22" s="139">
        <v>1</v>
      </c>
      <c r="P22" s="136"/>
      <c r="Q22" s="139">
        <v>0</v>
      </c>
      <c r="R22" s="136"/>
      <c r="S22" s="137" t="s">
        <v>99</v>
      </c>
    </row>
    <row r="23" spans="1:19" s="155" customFormat="1" x14ac:dyDescent="0.25">
      <c r="A23" s="199" t="s">
        <v>164</v>
      </c>
      <c r="B23" s="199" t="s">
        <v>165</v>
      </c>
      <c r="C23" s="199" t="s">
        <v>150</v>
      </c>
      <c r="D23" s="200">
        <v>20.69</v>
      </c>
      <c r="E23" s="201">
        <v>3</v>
      </c>
      <c r="F23" s="198"/>
      <c r="G23" s="201">
        <v>5</v>
      </c>
      <c r="H23" s="198"/>
      <c r="I23" s="199" t="s">
        <v>99</v>
      </c>
      <c r="K23" s="158"/>
      <c r="L23" s="158"/>
      <c r="M23" s="158"/>
      <c r="N23" s="159"/>
      <c r="O23" s="160"/>
      <c r="P23" s="157"/>
      <c r="Q23" s="160"/>
      <c r="R23" s="157"/>
      <c r="S23" s="158"/>
    </row>
    <row r="24" spans="1:19" x14ac:dyDescent="0.25">
      <c r="A24" s="199" t="s">
        <v>166</v>
      </c>
      <c r="B24" s="199" t="s">
        <v>167</v>
      </c>
      <c r="C24" s="199" t="s">
        <v>150</v>
      </c>
      <c r="D24" s="200">
        <v>20.7</v>
      </c>
      <c r="E24" s="201">
        <v>3</v>
      </c>
      <c r="F24" s="198"/>
      <c r="G24" s="201">
        <v>1</v>
      </c>
      <c r="H24" s="198" t="s">
        <v>136</v>
      </c>
      <c r="I24" s="199" t="s">
        <v>99</v>
      </c>
      <c r="K24" s="137" t="s">
        <v>463</v>
      </c>
      <c r="L24" s="137" t="s">
        <v>464</v>
      </c>
      <c r="M24" s="137" t="s">
        <v>150</v>
      </c>
      <c r="N24" s="138">
        <v>14.57</v>
      </c>
      <c r="O24" s="139">
        <v>1</v>
      </c>
      <c r="P24" s="136"/>
      <c r="Q24" s="139">
        <v>0</v>
      </c>
      <c r="R24" s="136"/>
      <c r="S24" s="137" t="s">
        <v>99</v>
      </c>
    </row>
    <row r="25" spans="1:19" x14ac:dyDescent="0.25">
      <c r="A25" s="199" t="s">
        <v>168</v>
      </c>
      <c r="B25" s="199" t="s">
        <v>169</v>
      </c>
      <c r="C25" s="199" t="s">
        <v>150</v>
      </c>
      <c r="D25" s="200">
        <v>13.93</v>
      </c>
      <c r="E25" s="201">
        <v>1</v>
      </c>
      <c r="F25" s="198"/>
      <c r="G25" s="201">
        <v>1</v>
      </c>
      <c r="H25" s="198"/>
      <c r="I25" s="199" t="s">
        <v>99</v>
      </c>
      <c r="K25" s="137" t="s">
        <v>465</v>
      </c>
      <c r="L25" s="137" t="s">
        <v>466</v>
      </c>
      <c r="M25" s="137" t="s">
        <v>150</v>
      </c>
      <c r="N25" s="138">
        <v>14.57</v>
      </c>
      <c r="O25" s="139">
        <v>1</v>
      </c>
      <c r="P25" s="136"/>
      <c r="Q25" s="139">
        <v>0</v>
      </c>
      <c r="R25" s="136"/>
      <c r="S25" s="137" t="s">
        <v>99</v>
      </c>
    </row>
    <row r="26" spans="1:19" x14ac:dyDescent="0.25">
      <c r="A26" s="199" t="s">
        <v>170</v>
      </c>
      <c r="B26" s="199" t="s">
        <v>171</v>
      </c>
      <c r="C26" s="199" t="s">
        <v>150</v>
      </c>
      <c r="D26" s="200">
        <v>31.83</v>
      </c>
      <c r="E26" s="201">
        <v>5</v>
      </c>
      <c r="F26" s="198"/>
      <c r="G26" s="201">
        <v>0</v>
      </c>
      <c r="H26" s="198"/>
      <c r="I26" s="199" t="s">
        <v>99</v>
      </c>
      <c r="K26" s="137" t="s">
        <v>467</v>
      </c>
      <c r="L26" s="137" t="s">
        <v>468</v>
      </c>
      <c r="M26" s="137" t="s">
        <v>150</v>
      </c>
      <c r="N26" s="138">
        <v>14.57</v>
      </c>
      <c r="O26" s="139">
        <v>1</v>
      </c>
      <c r="P26" s="136"/>
      <c r="Q26" s="139">
        <v>0</v>
      </c>
      <c r="R26" s="136"/>
      <c r="S26" s="137" t="s">
        <v>99</v>
      </c>
    </row>
    <row r="27" spans="1:19" x14ac:dyDescent="0.25">
      <c r="A27" s="199" t="s">
        <v>172</v>
      </c>
      <c r="B27" s="199" t="s">
        <v>173</v>
      </c>
      <c r="C27" s="199" t="s">
        <v>150</v>
      </c>
      <c r="D27" s="200">
        <v>20.56</v>
      </c>
      <c r="E27" s="201">
        <v>0</v>
      </c>
      <c r="F27" s="198"/>
      <c r="G27" s="201">
        <v>0</v>
      </c>
      <c r="H27" s="198" t="s">
        <v>136</v>
      </c>
      <c r="I27" s="199" t="s">
        <v>161</v>
      </c>
      <c r="K27" s="137" t="s">
        <v>469</v>
      </c>
      <c r="L27" s="137" t="s">
        <v>470</v>
      </c>
      <c r="M27" s="137" t="s">
        <v>150</v>
      </c>
      <c r="N27" s="138">
        <v>14.57</v>
      </c>
      <c r="O27" s="139">
        <v>1</v>
      </c>
      <c r="P27" s="136"/>
      <c r="Q27" s="139">
        <v>0</v>
      </c>
      <c r="R27" s="136"/>
      <c r="S27" s="137" t="s">
        <v>99</v>
      </c>
    </row>
    <row r="28" spans="1:19" x14ac:dyDescent="0.25">
      <c r="K28" s="137" t="s">
        <v>471</v>
      </c>
      <c r="L28" s="137" t="s">
        <v>472</v>
      </c>
      <c r="M28" s="137" t="s">
        <v>150</v>
      </c>
      <c r="N28" s="138">
        <v>14.57</v>
      </c>
      <c r="O28" s="139">
        <v>1</v>
      </c>
      <c r="P28" s="136"/>
      <c r="Q28" s="139">
        <v>0</v>
      </c>
      <c r="R28" s="136"/>
      <c r="S28" s="137" t="s">
        <v>99</v>
      </c>
    </row>
    <row r="29" spans="1:19" x14ac:dyDescent="0.25">
      <c r="A29" s="91" t="s">
        <v>2</v>
      </c>
      <c r="B29" s="1"/>
      <c r="C29" s="1"/>
      <c r="D29" s="163">
        <f>SUM(D5:D27)-D19</f>
        <v>496.39</v>
      </c>
      <c r="E29" s="164">
        <f>SUM(E5:E27)</f>
        <v>52</v>
      </c>
      <c r="F29" s="1"/>
      <c r="G29" s="164">
        <f>SUM(G5:G27)</f>
        <v>19</v>
      </c>
      <c r="H29" s="1"/>
      <c r="I29" s="1">
        <f>(E29+G29)/2</f>
        <v>35.5</v>
      </c>
      <c r="K29" s="137" t="s">
        <v>473</v>
      </c>
      <c r="L29" s="137" t="s">
        <v>474</v>
      </c>
      <c r="M29" s="137" t="s">
        <v>150</v>
      </c>
      <c r="N29" s="138">
        <v>14.57</v>
      </c>
      <c r="O29" s="139">
        <v>1</v>
      </c>
      <c r="P29" s="136"/>
      <c r="Q29" s="139">
        <v>0</v>
      </c>
      <c r="R29" s="136"/>
      <c r="S29" s="137" t="s">
        <v>99</v>
      </c>
    </row>
    <row r="30" spans="1:19" x14ac:dyDescent="0.25">
      <c r="K30" s="137" t="s">
        <v>475</v>
      </c>
      <c r="L30" s="137" t="s">
        <v>476</v>
      </c>
      <c r="M30" s="137" t="s">
        <v>150</v>
      </c>
      <c r="N30" s="138">
        <v>14.57</v>
      </c>
      <c r="O30" s="139">
        <v>1</v>
      </c>
      <c r="P30" s="136"/>
      <c r="Q30" s="139">
        <v>0</v>
      </c>
      <c r="R30" s="136"/>
      <c r="S30" s="137" t="s">
        <v>99</v>
      </c>
    </row>
    <row r="31" spans="1:19" ht="18.75" x14ac:dyDescent="0.3">
      <c r="A31" s="161" t="s">
        <v>174</v>
      </c>
      <c r="B31" s="162"/>
      <c r="C31" s="162"/>
      <c r="D31" s="162"/>
      <c r="E31" s="162"/>
      <c r="F31" s="162"/>
      <c r="G31" s="162"/>
      <c r="H31" s="162"/>
      <c r="I31" s="162"/>
      <c r="K31" s="137" t="s">
        <v>477</v>
      </c>
      <c r="L31" s="137" t="s">
        <v>478</v>
      </c>
      <c r="M31" s="137" t="s">
        <v>150</v>
      </c>
      <c r="N31" s="138">
        <v>14.57</v>
      </c>
      <c r="O31" s="139">
        <v>1</v>
      </c>
      <c r="P31" s="136"/>
      <c r="Q31" s="139">
        <v>0</v>
      </c>
      <c r="R31" s="136"/>
      <c r="S31" s="137" t="s">
        <v>99</v>
      </c>
    </row>
    <row r="32" spans="1:19" x14ac:dyDescent="0.25">
      <c r="K32" s="137" t="s">
        <v>479</v>
      </c>
      <c r="L32" s="137" t="s">
        <v>480</v>
      </c>
      <c r="M32" s="137" t="s">
        <v>150</v>
      </c>
      <c r="N32" s="138">
        <v>14.57</v>
      </c>
      <c r="O32" s="139">
        <v>1</v>
      </c>
      <c r="P32" s="136"/>
      <c r="Q32" s="139">
        <v>0</v>
      </c>
      <c r="R32" s="136"/>
      <c r="S32" s="137" t="s">
        <v>99</v>
      </c>
    </row>
    <row r="33" spans="1:19" x14ac:dyDescent="0.25">
      <c r="A33" s="125" t="s">
        <v>130</v>
      </c>
      <c r="B33" s="125" t="s">
        <v>131</v>
      </c>
      <c r="C33" s="125" t="s">
        <v>132</v>
      </c>
      <c r="D33" s="125" t="s">
        <v>10</v>
      </c>
      <c r="E33" s="125" t="s">
        <v>133</v>
      </c>
      <c r="F33" s="125" t="s">
        <v>134</v>
      </c>
      <c r="G33" s="125" t="s">
        <v>135</v>
      </c>
      <c r="H33" s="125" t="s">
        <v>136</v>
      </c>
      <c r="I33" s="125" t="s">
        <v>98</v>
      </c>
      <c r="K33" s="137" t="s">
        <v>481</v>
      </c>
      <c r="L33" s="137" t="s">
        <v>482</v>
      </c>
      <c r="M33" s="137" t="s">
        <v>150</v>
      </c>
      <c r="N33" s="138">
        <v>14.57</v>
      </c>
      <c r="O33" s="139">
        <v>1</v>
      </c>
      <c r="P33" s="136"/>
      <c r="Q33" s="139">
        <v>0</v>
      </c>
      <c r="R33" s="136"/>
      <c r="S33" s="137" t="s">
        <v>99</v>
      </c>
    </row>
    <row r="34" spans="1:19" x14ac:dyDescent="0.25">
      <c r="K34" s="137" t="s">
        <v>483</v>
      </c>
      <c r="L34" s="137" t="s">
        <v>484</v>
      </c>
      <c r="M34" s="137" t="s">
        <v>150</v>
      </c>
      <c r="N34" s="138">
        <v>14.57</v>
      </c>
      <c r="O34" s="139">
        <v>1</v>
      </c>
      <c r="P34" s="136"/>
      <c r="Q34" s="139">
        <v>0</v>
      </c>
      <c r="R34" s="136"/>
      <c r="S34" s="137" t="s">
        <v>99</v>
      </c>
    </row>
    <row r="35" spans="1:19" x14ac:dyDescent="0.25">
      <c r="A35" s="127" t="s">
        <v>175</v>
      </c>
      <c r="B35" s="127" t="s">
        <v>176</v>
      </c>
      <c r="C35" s="127" t="s">
        <v>124</v>
      </c>
      <c r="D35" s="128">
        <v>20.47</v>
      </c>
      <c r="E35" s="129">
        <v>3</v>
      </c>
      <c r="F35" s="126"/>
      <c r="G35" s="129">
        <v>1</v>
      </c>
      <c r="H35" s="126" t="s">
        <v>136</v>
      </c>
      <c r="I35" s="127" t="s">
        <v>99</v>
      </c>
      <c r="K35" s="137" t="s">
        <v>485</v>
      </c>
      <c r="L35" s="137" t="s">
        <v>486</v>
      </c>
      <c r="M35" s="137" t="s">
        <v>150</v>
      </c>
      <c r="N35" s="138">
        <v>14.57</v>
      </c>
      <c r="O35" s="139">
        <v>1</v>
      </c>
      <c r="P35" s="136"/>
      <c r="Q35" s="139">
        <v>0</v>
      </c>
      <c r="R35" s="136"/>
      <c r="S35" s="137" t="s">
        <v>99</v>
      </c>
    </row>
    <row r="36" spans="1:19" x14ac:dyDescent="0.25">
      <c r="A36" s="127" t="s">
        <v>177</v>
      </c>
      <c r="B36" s="127" t="s">
        <v>178</v>
      </c>
      <c r="C36" s="127" t="s">
        <v>124</v>
      </c>
      <c r="D36" s="128">
        <v>20.62</v>
      </c>
      <c r="E36" s="129">
        <v>3</v>
      </c>
      <c r="F36" s="126"/>
      <c r="G36" s="129">
        <v>1</v>
      </c>
      <c r="H36" s="126"/>
      <c r="I36" s="127" t="s">
        <v>99</v>
      </c>
      <c r="K36" s="137" t="s">
        <v>487</v>
      </c>
      <c r="L36" s="137" t="s">
        <v>488</v>
      </c>
      <c r="M36" s="137" t="s">
        <v>124</v>
      </c>
      <c r="N36" s="138">
        <v>28.68</v>
      </c>
      <c r="O36" s="139">
        <v>0</v>
      </c>
      <c r="P36" s="136"/>
      <c r="Q36" s="139">
        <v>0</v>
      </c>
      <c r="R36" s="136" t="s">
        <v>136</v>
      </c>
      <c r="S36" s="137" t="s">
        <v>488</v>
      </c>
    </row>
    <row r="37" spans="1:19" x14ac:dyDescent="0.25">
      <c r="A37" s="127" t="s">
        <v>179</v>
      </c>
      <c r="B37" s="127" t="s">
        <v>180</v>
      </c>
      <c r="C37" s="127" t="s">
        <v>124</v>
      </c>
      <c r="D37" s="128">
        <v>20.99</v>
      </c>
      <c r="E37" s="129">
        <v>4</v>
      </c>
      <c r="F37" s="126"/>
      <c r="G37" s="129">
        <v>4</v>
      </c>
      <c r="H37" s="126"/>
      <c r="I37" s="127" t="s">
        <v>99</v>
      </c>
      <c r="K37" s="137" t="s">
        <v>489</v>
      </c>
      <c r="L37" s="137" t="s">
        <v>488</v>
      </c>
      <c r="M37" s="137" t="s">
        <v>150</v>
      </c>
      <c r="N37" s="138">
        <v>28.68</v>
      </c>
      <c r="O37" s="139">
        <v>0</v>
      </c>
      <c r="P37" s="136"/>
      <c r="Q37" s="139">
        <v>0</v>
      </c>
      <c r="R37" s="136" t="s">
        <v>136</v>
      </c>
      <c r="S37" s="137" t="s">
        <v>488</v>
      </c>
    </row>
    <row r="38" spans="1:19" x14ac:dyDescent="0.25">
      <c r="A38" s="127" t="s">
        <v>181</v>
      </c>
      <c r="B38" s="127" t="s">
        <v>182</v>
      </c>
      <c r="C38" s="127" t="s">
        <v>124</v>
      </c>
      <c r="D38" s="128">
        <v>19.670000000000002</v>
      </c>
      <c r="E38" s="129">
        <v>3</v>
      </c>
      <c r="F38" s="126"/>
      <c r="G38" s="129">
        <v>0</v>
      </c>
      <c r="H38" s="126" t="s">
        <v>136</v>
      </c>
      <c r="I38" s="127" t="s">
        <v>99</v>
      </c>
      <c r="K38" s="137" t="s">
        <v>490</v>
      </c>
      <c r="L38" s="137" t="s">
        <v>255</v>
      </c>
      <c r="M38" s="137" t="s">
        <v>150</v>
      </c>
      <c r="N38" s="138">
        <v>14.57</v>
      </c>
      <c r="O38" s="139">
        <v>0</v>
      </c>
      <c r="P38" s="136"/>
      <c r="Q38" s="139">
        <v>0</v>
      </c>
      <c r="R38" s="136"/>
      <c r="S38" s="137" t="s">
        <v>99</v>
      </c>
    </row>
    <row r="39" spans="1:19" x14ac:dyDescent="0.25">
      <c r="A39" s="127" t="s">
        <v>183</v>
      </c>
      <c r="B39" s="127" t="s">
        <v>184</v>
      </c>
      <c r="C39" s="127" t="s">
        <v>124</v>
      </c>
      <c r="D39" s="128">
        <v>20.13</v>
      </c>
      <c r="E39" s="129">
        <v>3</v>
      </c>
      <c r="F39" s="126"/>
      <c r="G39" s="129">
        <v>0</v>
      </c>
      <c r="H39" s="126"/>
      <c r="I39" s="127" t="s">
        <v>99</v>
      </c>
      <c r="K39" s="137" t="s">
        <v>491</v>
      </c>
      <c r="L39" s="137" t="s">
        <v>255</v>
      </c>
      <c r="M39" s="137" t="s">
        <v>150</v>
      </c>
      <c r="N39" s="138">
        <v>14.57</v>
      </c>
      <c r="O39" s="139">
        <v>0</v>
      </c>
      <c r="P39" s="136"/>
      <c r="Q39" s="139">
        <v>0</v>
      </c>
      <c r="R39" s="136"/>
      <c r="S39" s="137" t="s">
        <v>99</v>
      </c>
    </row>
    <row r="40" spans="1:19" x14ac:dyDescent="0.25">
      <c r="A40" s="127" t="s">
        <v>185</v>
      </c>
      <c r="B40" s="127" t="s">
        <v>186</v>
      </c>
      <c r="C40" s="127" t="s">
        <v>124</v>
      </c>
      <c r="D40" s="128">
        <v>16.739999999999998</v>
      </c>
      <c r="E40" s="129">
        <v>2</v>
      </c>
      <c r="F40" s="126"/>
      <c r="G40" s="129">
        <v>1</v>
      </c>
      <c r="H40" s="126"/>
      <c r="I40" s="127" t="s">
        <v>99</v>
      </c>
      <c r="K40" s="137" t="s">
        <v>492</v>
      </c>
      <c r="L40" s="137" t="s">
        <v>493</v>
      </c>
      <c r="M40" s="137" t="s">
        <v>124</v>
      </c>
      <c r="N40" s="138">
        <v>14.57</v>
      </c>
      <c r="O40" s="139">
        <v>0</v>
      </c>
      <c r="P40" s="136"/>
      <c r="Q40" s="139">
        <v>0</v>
      </c>
      <c r="R40" s="136" t="s">
        <v>136</v>
      </c>
      <c r="S40" s="137" t="s">
        <v>99</v>
      </c>
    </row>
    <row r="41" spans="1:19" x14ac:dyDescent="0.25">
      <c r="A41" s="127" t="s">
        <v>187</v>
      </c>
      <c r="B41" s="127" t="s">
        <v>188</v>
      </c>
      <c r="C41" s="127" t="s">
        <v>124</v>
      </c>
      <c r="D41" s="128">
        <v>16.46</v>
      </c>
      <c r="E41" s="129">
        <v>2</v>
      </c>
      <c r="F41" s="126"/>
      <c r="G41" s="129">
        <v>1</v>
      </c>
      <c r="H41" s="126" t="s">
        <v>136</v>
      </c>
      <c r="I41" s="127" t="s">
        <v>99</v>
      </c>
      <c r="K41" s="137" t="s">
        <v>494</v>
      </c>
      <c r="L41" s="137" t="s">
        <v>495</v>
      </c>
      <c r="M41" s="137" t="s">
        <v>124</v>
      </c>
      <c r="N41" s="138">
        <v>14.57</v>
      </c>
      <c r="O41" s="139">
        <v>0</v>
      </c>
      <c r="P41" s="136"/>
      <c r="Q41" s="139">
        <v>0</v>
      </c>
      <c r="R41" s="136" t="s">
        <v>136</v>
      </c>
      <c r="S41" s="137" t="s">
        <v>99</v>
      </c>
    </row>
    <row r="42" spans="1:19" x14ac:dyDescent="0.25">
      <c r="A42" s="127" t="s">
        <v>189</v>
      </c>
      <c r="B42" s="127" t="s">
        <v>190</v>
      </c>
      <c r="C42" s="127" t="s">
        <v>124</v>
      </c>
      <c r="D42" s="128">
        <v>16.170000000000002</v>
      </c>
      <c r="E42" s="129">
        <v>2</v>
      </c>
      <c r="F42" s="126"/>
      <c r="G42" s="129">
        <v>1</v>
      </c>
      <c r="H42" s="126" t="s">
        <v>136</v>
      </c>
      <c r="I42" s="127" t="s">
        <v>99</v>
      </c>
      <c r="K42" s="137" t="s">
        <v>496</v>
      </c>
      <c r="L42" s="137" t="s">
        <v>497</v>
      </c>
      <c r="M42" s="137" t="s">
        <v>124</v>
      </c>
      <c r="N42" s="138">
        <v>17.59</v>
      </c>
      <c r="O42" s="139">
        <v>0</v>
      </c>
      <c r="P42" s="136"/>
      <c r="Q42" s="139">
        <v>0</v>
      </c>
      <c r="R42" s="136" t="s">
        <v>136</v>
      </c>
      <c r="S42" s="137" t="s">
        <v>498</v>
      </c>
    </row>
    <row r="43" spans="1:19" x14ac:dyDescent="0.25">
      <c r="A43" s="127" t="s">
        <v>191</v>
      </c>
      <c r="B43" s="127" t="s">
        <v>192</v>
      </c>
      <c r="C43" s="127" t="s">
        <v>124</v>
      </c>
      <c r="D43" s="128">
        <v>9.5299999999999994</v>
      </c>
      <c r="E43" s="129">
        <v>1</v>
      </c>
      <c r="F43" s="126"/>
      <c r="G43" s="129">
        <v>1</v>
      </c>
      <c r="H43" s="126" t="s">
        <v>136</v>
      </c>
      <c r="I43" s="127" t="s">
        <v>99</v>
      </c>
      <c r="K43" s="137" t="s">
        <v>499</v>
      </c>
      <c r="L43" s="137" t="s">
        <v>500</v>
      </c>
      <c r="M43" s="137" t="s">
        <v>150</v>
      </c>
      <c r="N43" s="138">
        <v>17.59</v>
      </c>
      <c r="O43" s="139">
        <v>0</v>
      </c>
      <c r="P43" s="136"/>
      <c r="Q43" s="139">
        <v>0</v>
      </c>
      <c r="R43" s="136" t="s">
        <v>136</v>
      </c>
      <c r="S43" s="137" t="s">
        <v>498</v>
      </c>
    </row>
    <row r="44" spans="1:19" x14ac:dyDescent="0.25">
      <c r="A44" s="127" t="s">
        <v>193</v>
      </c>
      <c r="B44" s="127" t="s">
        <v>194</v>
      </c>
      <c r="C44" s="127" t="s">
        <v>124</v>
      </c>
      <c r="D44" s="128">
        <v>34.78</v>
      </c>
      <c r="E44" s="129">
        <v>5</v>
      </c>
      <c r="F44" s="126"/>
      <c r="G44" s="129">
        <v>5</v>
      </c>
      <c r="H44" s="126"/>
      <c r="I44" s="127" t="s">
        <v>99</v>
      </c>
      <c r="K44" s="137" t="s">
        <v>501</v>
      </c>
      <c r="L44" s="137" t="s">
        <v>502</v>
      </c>
      <c r="M44" s="137" t="s">
        <v>150</v>
      </c>
      <c r="N44" s="138">
        <v>17.59</v>
      </c>
      <c r="O44" s="139">
        <v>0</v>
      </c>
      <c r="P44" s="136"/>
      <c r="Q44" s="139">
        <v>0</v>
      </c>
      <c r="R44" s="136" t="s">
        <v>136</v>
      </c>
      <c r="S44" s="137" t="s">
        <v>242</v>
      </c>
    </row>
    <row r="45" spans="1:19" x14ac:dyDescent="0.25">
      <c r="A45" s="127" t="s">
        <v>195</v>
      </c>
      <c r="B45" s="127" t="s">
        <v>196</v>
      </c>
      <c r="C45" s="127" t="s">
        <v>124</v>
      </c>
      <c r="D45" s="128">
        <v>35.11</v>
      </c>
      <c r="E45" s="129">
        <v>5</v>
      </c>
      <c r="F45" s="126"/>
      <c r="G45" s="129">
        <v>0</v>
      </c>
      <c r="H45" s="126"/>
      <c r="I45" s="127" t="s">
        <v>99</v>
      </c>
      <c r="K45" s="137" t="s">
        <v>503</v>
      </c>
      <c r="L45" s="137" t="s">
        <v>502</v>
      </c>
      <c r="M45" s="137" t="s">
        <v>150</v>
      </c>
      <c r="N45" s="138">
        <v>17.59</v>
      </c>
      <c r="O45" s="139">
        <v>0</v>
      </c>
      <c r="P45" s="136"/>
      <c r="Q45" s="139">
        <v>0</v>
      </c>
      <c r="R45" s="136" t="s">
        <v>136</v>
      </c>
      <c r="S45" s="137" t="s">
        <v>238</v>
      </c>
    </row>
    <row r="46" spans="1:19" x14ac:dyDescent="0.25">
      <c r="A46" s="127" t="s">
        <v>197</v>
      </c>
      <c r="B46" s="127" t="s">
        <v>198</v>
      </c>
      <c r="C46" s="127" t="s">
        <v>124</v>
      </c>
      <c r="D46" s="128">
        <v>35.78</v>
      </c>
      <c r="E46" s="129">
        <v>6</v>
      </c>
      <c r="F46" s="126"/>
      <c r="G46" s="129">
        <v>6</v>
      </c>
      <c r="H46" s="126" t="s">
        <v>136</v>
      </c>
      <c r="I46" s="127" t="s">
        <v>99</v>
      </c>
      <c r="K46" s="137" t="s">
        <v>504</v>
      </c>
      <c r="L46" s="137" t="s">
        <v>505</v>
      </c>
      <c r="M46" s="137" t="s">
        <v>124</v>
      </c>
      <c r="N46" s="138">
        <v>17.59</v>
      </c>
      <c r="O46" s="139">
        <v>0</v>
      </c>
      <c r="P46" s="136"/>
      <c r="Q46" s="139">
        <v>0</v>
      </c>
      <c r="R46" s="136" t="s">
        <v>136</v>
      </c>
      <c r="S46" s="137" t="s">
        <v>242</v>
      </c>
    </row>
    <row r="47" spans="1:19" x14ac:dyDescent="0.25">
      <c r="A47" s="127" t="s">
        <v>199</v>
      </c>
      <c r="B47" s="127" t="s">
        <v>200</v>
      </c>
      <c r="C47" s="127" t="s">
        <v>124</v>
      </c>
      <c r="D47" s="128">
        <v>33.79</v>
      </c>
      <c r="E47" s="129">
        <v>5</v>
      </c>
      <c r="F47" s="126"/>
      <c r="G47" s="129">
        <v>4</v>
      </c>
      <c r="H47" s="126" t="s">
        <v>136</v>
      </c>
      <c r="I47" s="127" t="s">
        <v>99</v>
      </c>
      <c r="K47" s="137" t="s">
        <v>506</v>
      </c>
      <c r="L47" s="137" t="s">
        <v>507</v>
      </c>
      <c r="M47" s="137" t="s">
        <v>124</v>
      </c>
      <c r="N47" s="138">
        <v>17.59</v>
      </c>
      <c r="O47" s="139">
        <v>0</v>
      </c>
      <c r="P47" s="136"/>
      <c r="Q47" s="139">
        <v>0</v>
      </c>
      <c r="R47" s="136" t="s">
        <v>136</v>
      </c>
      <c r="S47" s="137" t="s">
        <v>238</v>
      </c>
    </row>
    <row r="48" spans="1:19" x14ac:dyDescent="0.25">
      <c r="A48" s="127" t="s">
        <v>201</v>
      </c>
      <c r="B48" s="127" t="s">
        <v>202</v>
      </c>
      <c r="C48" s="127" t="s">
        <v>150</v>
      </c>
      <c r="D48" s="128">
        <v>16.78</v>
      </c>
      <c r="E48" s="129">
        <v>2</v>
      </c>
      <c r="F48" s="126"/>
      <c r="G48" s="129">
        <v>1</v>
      </c>
      <c r="H48" s="126" t="s">
        <v>136</v>
      </c>
      <c r="I48" s="127" t="s">
        <v>99</v>
      </c>
    </row>
    <row r="49" spans="1:19" x14ac:dyDescent="0.25">
      <c r="A49" s="127" t="s">
        <v>203</v>
      </c>
      <c r="B49" s="127" t="s">
        <v>204</v>
      </c>
      <c r="C49" s="127" t="s">
        <v>150</v>
      </c>
      <c r="D49" s="128">
        <v>16.600000000000001</v>
      </c>
      <c r="E49" s="129">
        <v>2</v>
      </c>
      <c r="F49" s="126"/>
      <c r="G49" s="129">
        <v>0</v>
      </c>
      <c r="H49" s="126" t="s">
        <v>136</v>
      </c>
      <c r="I49" s="127" t="s">
        <v>99</v>
      </c>
      <c r="K49" s="91" t="s">
        <v>2</v>
      </c>
      <c r="L49" s="1"/>
      <c r="M49" s="1"/>
      <c r="N49" s="163">
        <f>SUM(N5:N47)</f>
        <v>658.2800000000002</v>
      </c>
      <c r="O49" s="164">
        <f>SUM(O5:O47)</f>
        <v>30</v>
      </c>
      <c r="P49" s="1"/>
      <c r="Q49" s="164">
        <f>SUM(Q5:Q47)</f>
        <v>10</v>
      </c>
      <c r="R49" s="1"/>
      <c r="S49" s="1">
        <f>(O49+Q49)/2</f>
        <v>20</v>
      </c>
    </row>
    <row r="50" spans="1:19" x14ac:dyDescent="0.25">
      <c r="A50" s="127" t="s">
        <v>205</v>
      </c>
      <c r="B50" s="127" t="s">
        <v>206</v>
      </c>
      <c r="C50" s="127" t="s">
        <v>150</v>
      </c>
      <c r="D50" s="128">
        <v>17.48</v>
      </c>
      <c r="E50" s="129">
        <v>3</v>
      </c>
      <c r="F50" s="126"/>
      <c r="G50" s="129">
        <v>1</v>
      </c>
      <c r="H50" s="126" t="s">
        <v>136</v>
      </c>
      <c r="I50" s="127" t="s">
        <v>99</v>
      </c>
    </row>
    <row r="51" spans="1:19" ht="18.75" x14ac:dyDescent="0.3">
      <c r="A51" s="127" t="s">
        <v>207</v>
      </c>
      <c r="B51" s="127" t="s">
        <v>208</v>
      </c>
      <c r="C51" s="127" t="s">
        <v>150</v>
      </c>
      <c r="D51" s="128">
        <v>15.94</v>
      </c>
      <c r="E51" s="129">
        <v>2</v>
      </c>
      <c r="F51" s="126"/>
      <c r="G51" s="129">
        <v>1</v>
      </c>
      <c r="H51" s="126" t="s">
        <v>136</v>
      </c>
      <c r="I51" s="127" t="s">
        <v>99</v>
      </c>
      <c r="K51" s="161" t="s">
        <v>508</v>
      </c>
      <c r="L51" s="162"/>
      <c r="M51" s="162"/>
      <c r="N51" s="162"/>
      <c r="O51" s="162"/>
      <c r="P51" s="162"/>
      <c r="Q51" s="162"/>
      <c r="R51" s="162"/>
      <c r="S51" s="162"/>
    </row>
    <row r="52" spans="1:19" x14ac:dyDescent="0.25">
      <c r="A52" s="127" t="s">
        <v>209</v>
      </c>
      <c r="B52" s="127" t="s">
        <v>210</v>
      </c>
      <c r="C52" s="127" t="s">
        <v>150</v>
      </c>
      <c r="D52" s="128">
        <v>20.190000000000001</v>
      </c>
      <c r="E52" s="129">
        <v>3</v>
      </c>
      <c r="F52" s="126"/>
      <c r="G52" s="129">
        <v>0</v>
      </c>
      <c r="H52" s="126" t="s">
        <v>136</v>
      </c>
      <c r="I52" s="127" t="s">
        <v>99</v>
      </c>
    </row>
    <row r="53" spans="1:19" x14ac:dyDescent="0.25">
      <c r="A53" s="127" t="s">
        <v>211</v>
      </c>
      <c r="B53" s="127" t="s">
        <v>212</v>
      </c>
      <c r="C53" s="127" t="s">
        <v>150</v>
      </c>
      <c r="D53" s="128">
        <v>19.04</v>
      </c>
      <c r="E53" s="129">
        <v>3</v>
      </c>
      <c r="F53" s="126"/>
      <c r="G53" s="129">
        <v>1</v>
      </c>
      <c r="H53" s="126" t="s">
        <v>136</v>
      </c>
      <c r="I53" s="127" t="s">
        <v>99</v>
      </c>
      <c r="K53" s="140" t="s">
        <v>130</v>
      </c>
      <c r="L53" s="140" t="s">
        <v>131</v>
      </c>
      <c r="M53" s="140" t="s">
        <v>132</v>
      </c>
      <c r="N53" s="140" t="s">
        <v>10</v>
      </c>
      <c r="O53" s="140" t="s">
        <v>133</v>
      </c>
      <c r="P53" s="140" t="s">
        <v>134</v>
      </c>
      <c r="Q53" s="140" t="s">
        <v>135</v>
      </c>
      <c r="R53" s="140" t="s">
        <v>136</v>
      </c>
      <c r="S53" s="140" t="s">
        <v>98</v>
      </c>
    </row>
    <row r="54" spans="1:19" x14ac:dyDescent="0.25">
      <c r="A54" s="127" t="s">
        <v>213</v>
      </c>
      <c r="B54" s="127" t="s">
        <v>214</v>
      </c>
      <c r="C54" s="127" t="s">
        <v>150</v>
      </c>
      <c r="D54" s="128">
        <v>19.59</v>
      </c>
      <c r="E54" s="129">
        <v>3</v>
      </c>
      <c r="F54" s="126"/>
      <c r="G54" s="129">
        <v>1</v>
      </c>
      <c r="H54" s="126" t="s">
        <v>136</v>
      </c>
      <c r="I54" s="127" t="s">
        <v>99</v>
      </c>
    </row>
    <row r="55" spans="1:19" x14ac:dyDescent="0.25">
      <c r="A55" s="127" t="s">
        <v>215</v>
      </c>
      <c r="B55" s="127" t="s">
        <v>216</v>
      </c>
      <c r="C55" s="127" t="s">
        <v>150</v>
      </c>
      <c r="D55" s="128">
        <v>19.59</v>
      </c>
      <c r="E55" s="129">
        <v>3</v>
      </c>
      <c r="F55" s="126"/>
      <c r="G55" s="129">
        <v>1</v>
      </c>
      <c r="H55" s="126" t="s">
        <v>136</v>
      </c>
      <c r="I55" s="127" t="s">
        <v>99</v>
      </c>
      <c r="K55" s="142" t="s">
        <v>509</v>
      </c>
      <c r="L55" s="142" t="s">
        <v>138</v>
      </c>
      <c r="M55" s="142" t="s">
        <v>124</v>
      </c>
      <c r="N55" s="143">
        <v>12.7</v>
      </c>
      <c r="O55" s="144">
        <v>1</v>
      </c>
      <c r="P55" s="141"/>
      <c r="Q55" s="144">
        <v>2</v>
      </c>
      <c r="R55" s="141"/>
      <c r="S55" s="142"/>
    </row>
    <row r="56" spans="1:19" x14ac:dyDescent="0.25">
      <c r="A56" s="127" t="s">
        <v>217</v>
      </c>
      <c r="B56" s="127" t="s">
        <v>218</v>
      </c>
      <c r="C56" s="127" t="s">
        <v>150</v>
      </c>
      <c r="D56" s="128">
        <v>19.59</v>
      </c>
      <c r="E56" s="129">
        <v>3</v>
      </c>
      <c r="F56" s="126"/>
      <c r="G56" s="129">
        <v>2</v>
      </c>
      <c r="H56" s="126"/>
      <c r="I56" s="127" t="s">
        <v>99</v>
      </c>
      <c r="K56" s="142" t="s">
        <v>510</v>
      </c>
      <c r="L56" s="142" t="s">
        <v>140</v>
      </c>
      <c r="M56" s="142" t="s">
        <v>124</v>
      </c>
      <c r="N56" s="143">
        <v>12.7</v>
      </c>
      <c r="O56" s="144">
        <v>1</v>
      </c>
      <c r="P56" s="141"/>
      <c r="Q56" s="144">
        <v>1</v>
      </c>
      <c r="R56" s="141"/>
      <c r="S56" s="142"/>
    </row>
    <row r="57" spans="1:19" x14ac:dyDescent="0.25">
      <c r="A57" s="127" t="s">
        <v>219</v>
      </c>
      <c r="B57" s="127" t="s">
        <v>220</v>
      </c>
      <c r="C57" s="127" t="s">
        <v>150</v>
      </c>
      <c r="D57" s="128">
        <v>19.59</v>
      </c>
      <c r="E57" s="129">
        <v>3</v>
      </c>
      <c r="F57" s="126"/>
      <c r="G57" s="129">
        <v>0</v>
      </c>
      <c r="H57" s="126" t="s">
        <v>136</v>
      </c>
      <c r="I57" s="127" t="s">
        <v>221</v>
      </c>
      <c r="K57" s="142" t="s">
        <v>511</v>
      </c>
      <c r="L57" s="142" t="s">
        <v>142</v>
      </c>
      <c r="M57" s="142" t="s">
        <v>124</v>
      </c>
      <c r="N57" s="143">
        <v>12.7</v>
      </c>
      <c r="O57" s="144">
        <v>1</v>
      </c>
      <c r="P57" s="141"/>
      <c r="Q57" s="144">
        <v>1</v>
      </c>
      <c r="R57" s="141"/>
      <c r="S57" s="142"/>
    </row>
    <row r="58" spans="1:19" x14ac:dyDescent="0.25">
      <c r="A58" s="127" t="s">
        <v>222</v>
      </c>
      <c r="B58" s="127" t="s">
        <v>223</v>
      </c>
      <c r="C58" s="127" t="s">
        <v>150</v>
      </c>
      <c r="D58" s="128">
        <v>17.36</v>
      </c>
      <c r="E58" s="129">
        <v>2</v>
      </c>
      <c r="F58" s="126"/>
      <c r="G58" s="129">
        <v>1</v>
      </c>
      <c r="H58" s="126" t="s">
        <v>136</v>
      </c>
      <c r="I58" s="127" t="s">
        <v>99</v>
      </c>
      <c r="K58" s="142" t="s">
        <v>512</v>
      </c>
      <c r="L58" s="142" t="s">
        <v>145</v>
      </c>
      <c r="M58" s="142" t="s">
        <v>124</v>
      </c>
      <c r="N58" s="143">
        <v>12.7</v>
      </c>
      <c r="O58" s="144">
        <v>1</v>
      </c>
      <c r="P58" s="141"/>
      <c r="Q58" s="144">
        <v>2</v>
      </c>
      <c r="R58" s="141"/>
      <c r="S58" s="142"/>
    </row>
    <row r="59" spans="1:19" x14ac:dyDescent="0.25">
      <c r="A59" s="127" t="s">
        <v>224</v>
      </c>
      <c r="B59" s="127" t="s">
        <v>225</v>
      </c>
      <c r="C59" s="127" t="s">
        <v>150</v>
      </c>
      <c r="D59" s="128">
        <v>34.729999999999997</v>
      </c>
      <c r="E59" s="129">
        <v>6</v>
      </c>
      <c r="F59" s="126"/>
      <c r="G59" s="129">
        <v>6</v>
      </c>
      <c r="H59" s="126"/>
      <c r="I59" s="127" t="s">
        <v>99</v>
      </c>
      <c r="K59" s="142" t="s">
        <v>513</v>
      </c>
      <c r="L59" s="142" t="s">
        <v>147</v>
      </c>
      <c r="M59" s="142" t="s">
        <v>124</v>
      </c>
      <c r="N59" s="143">
        <v>12.7</v>
      </c>
      <c r="O59" s="144">
        <v>1</v>
      </c>
      <c r="P59" s="141"/>
      <c r="Q59" s="144">
        <v>1</v>
      </c>
      <c r="R59" s="141"/>
      <c r="S59" s="142"/>
    </row>
    <row r="60" spans="1:19" x14ac:dyDescent="0.25">
      <c r="A60" s="127" t="s">
        <v>226</v>
      </c>
      <c r="B60" s="127" t="s">
        <v>227</v>
      </c>
      <c r="C60" s="127" t="s">
        <v>150</v>
      </c>
      <c r="D60" s="128">
        <v>34.090000000000003</v>
      </c>
      <c r="E60" s="129">
        <v>5</v>
      </c>
      <c r="F60" s="126"/>
      <c r="G60" s="129">
        <v>5</v>
      </c>
      <c r="H60" s="126"/>
      <c r="I60" s="127" t="s">
        <v>99</v>
      </c>
      <c r="K60" s="142" t="s">
        <v>514</v>
      </c>
      <c r="L60" s="142" t="s">
        <v>149</v>
      </c>
      <c r="M60" s="142" t="s">
        <v>124</v>
      </c>
      <c r="N60" s="143">
        <v>12.7</v>
      </c>
      <c r="O60" s="144">
        <v>1</v>
      </c>
      <c r="P60" s="141"/>
      <c r="Q60" s="144">
        <v>0</v>
      </c>
      <c r="R60" s="141"/>
      <c r="S60" s="142"/>
    </row>
    <row r="61" spans="1:19" x14ac:dyDescent="0.25">
      <c r="A61" s="127" t="s">
        <v>228</v>
      </c>
      <c r="B61" s="127" t="s">
        <v>229</v>
      </c>
      <c r="C61" s="127" t="s">
        <v>150</v>
      </c>
      <c r="D61" s="128">
        <v>34.090000000000003</v>
      </c>
      <c r="E61" s="129">
        <v>5</v>
      </c>
      <c r="F61" s="126"/>
      <c r="G61" s="129">
        <v>0</v>
      </c>
      <c r="H61" s="126"/>
      <c r="I61" s="127" t="s">
        <v>99</v>
      </c>
      <c r="K61" s="142" t="s">
        <v>515</v>
      </c>
      <c r="L61" s="142" t="s">
        <v>152</v>
      </c>
      <c r="M61" s="142" t="s">
        <v>124</v>
      </c>
      <c r="N61" s="143">
        <v>12.7</v>
      </c>
      <c r="O61" s="144">
        <v>1</v>
      </c>
      <c r="P61" s="141"/>
      <c r="Q61" s="144">
        <v>1</v>
      </c>
      <c r="R61" s="141"/>
      <c r="S61" s="142"/>
    </row>
    <row r="62" spans="1:19" x14ac:dyDescent="0.25">
      <c r="A62" s="127" t="s">
        <v>230</v>
      </c>
      <c r="B62" s="127" t="s">
        <v>231</v>
      </c>
      <c r="C62" s="127" t="s">
        <v>150</v>
      </c>
      <c r="D62" s="128">
        <v>34.090000000000003</v>
      </c>
      <c r="E62" s="129">
        <v>5</v>
      </c>
      <c r="F62" s="126"/>
      <c r="G62" s="129">
        <v>0</v>
      </c>
      <c r="H62" s="126"/>
      <c r="I62" s="127" t="s">
        <v>99</v>
      </c>
      <c r="K62" s="142" t="s">
        <v>516</v>
      </c>
      <c r="L62" s="142" t="s">
        <v>154</v>
      </c>
      <c r="M62" s="142" t="s">
        <v>124</v>
      </c>
      <c r="N62" s="143">
        <v>12.7</v>
      </c>
      <c r="O62" s="144">
        <v>1</v>
      </c>
      <c r="P62" s="141"/>
      <c r="Q62" s="144">
        <v>1</v>
      </c>
      <c r="R62" s="141"/>
      <c r="S62" s="142"/>
    </row>
    <row r="63" spans="1:19" x14ac:dyDescent="0.25">
      <c r="A63" s="127" t="s">
        <v>232</v>
      </c>
      <c r="B63" s="127" t="s">
        <v>233</v>
      </c>
      <c r="C63" s="127" t="s">
        <v>150</v>
      </c>
      <c r="D63" s="128">
        <v>34.729999999999997</v>
      </c>
      <c r="E63" s="129">
        <v>5</v>
      </c>
      <c r="F63" s="126"/>
      <c r="G63" s="129">
        <v>5</v>
      </c>
      <c r="H63" s="126" t="s">
        <v>136</v>
      </c>
      <c r="I63" s="127" t="s">
        <v>99</v>
      </c>
      <c r="K63" s="142" t="s">
        <v>517</v>
      </c>
      <c r="L63" s="142" t="s">
        <v>156</v>
      </c>
      <c r="M63" s="142" t="s">
        <v>124</v>
      </c>
      <c r="N63" s="143">
        <v>12.7</v>
      </c>
      <c r="O63" s="144">
        <v>1</v>
      </c>
      <c r="P63" s="141"/>
      <c r="Q63" s="144">
        <v>2</v>
      </c>
      <c r="R63" s="141"/>
      <c r="S63" s="142"/>
    </row>
    <row r="64" spans="1:19" x14ac:dyDescent="0.25">
      <c r="A64" s="127" t="s">
        <v>234</v>
      </c>
      <c r="B64" s="127" t="s">
        <v>235</v>
      </c>
      <c r="C64" s="127" t="s">
        <v>124</v>
      </c>
      <c r="D64" s="128">
        <v>7.14</v>
      </c>
      <c r="E64" s="129"/>
      <c r="F64" s="126"/>
      <c r="G64" s="129">
        <v>0</v>
      </c>
      <c r="H64" s="126"/>
      <c r="I64" s="127" t="s">
        <v>99</v>
      </c>
      <c r="K64" s="142" t="s">
        <v>518</v>
      </c>
      <c r="L64" s="142" t="s">
        <v>158</v>
      </c>
      <c r="M64" s="142" t="s">
        <v>124</v>
      </c>
      <c r="N64" s="143">
        <v>12.7</v>
      </c>
      <c r="O64" s="144">
        <v>1</v>
      </c>
      <c r="P64" s="141"/>
      <c r="Q64" s="144">
        <v>2</v>
      </c>
      <c r="R64" s="141"/>
      <c r="S64" s="142"/>
    </row>
    <row r="65" spans="1:19" x14ac:dyDescent="0.25">
      <c r="A65" s="127" t="s">
        <v>236</v>
      </c>
      <c r="B65" s="127" t="s">
        <v>237</v>
      </c>
      <c r="C65" s="127" t="s">
        <v>124</v>
      </c>
      <c r="D65" s="128">
        <v>17.36</v>
      </c>
      <c r="E65" s="129">
        <v>0</v>
      </c>
      <c r="F65" s="126"/>
      <c r="G65" s="129">
        <v>0</v>
      </c>
      <c r="H65" s="126"/>
      <c r="I65" s="127" t="s">
        <v>238</v>
      </c>
      <c r="K65" s="142" t="s">
        <v>519</v>
      </c>
      <c r="L65" s="142" t="s">
        <v>160</v>
      </c>
      <c r="M65" s="142" t="s">
        <v>124</v>
      </c>
      <c r="N65" s="143">
        <v>12.7</v>
      </c>
      <c r="O65" s="144">
        <v>1</v>
      </c>
      <c r="P65" s="141"/>
      <c r="Q65" s="144">
        <v>2</v>
      </c>
      <c r="R65" s="141"/>
      <c r="S65" s="142"/>
    </row>
    <row r="66" spans="1:19" x14ac:dyDescent="0.25">
      <c r="A66" s="127" t="s">
        <v>239</v>
      </c>
      <c r="B66" s="127" t="s">
        <v>237</v>
      </c>
      <c r="C66" s="127" t="s">
        <v>150</v>
      </c>
      <c r="D66" s="128">
        <v>17.36</v>
      </c>
      <c r="E66" s="129">
        <v>0</v>
      </c>
      <c r="F66" s="126"/>
      <c r="G66" s="129">
        <v>0</v>
      </c>
      <c r="H66" s="126"/>
      <c r="I66" s="127" t="s">
        <v>238</v>
      </c>
      <c r="K66" s="142" t="s">
        <v>520</v>
      </c>
      <c r="L66" s="142" t="s">
        <v>163</v>
      </c>
      <c r="M66" s="142" t="s">
        <v>124</v>
      </c>
      <c r="N66" s="143">
        <v>12.7</v>
      </c>
      <c r="O66" s="144">
        <v>1</v>
      </c>
      <c r="P66" s="141"/>
      <c r="Q66" s="144">
        <v>0</v>
      </c>
      <c r="R66" s="141" t="s">
        <v>136</v>
      </c>
      <c r="S66" s="142" t="s">
        <v>143</v>
      </c>
    </row>
    <row r="67" spans="1:19" x14ac:dyDescent="0.25">
      <c r="A67" s="127" t="s">
        <v>240</v>
      </c>
      <c r="B67" s="127" t="s">
        <v>241</v>
      </c>
      <c r="C67" s="127" t="s">
        <v>150</v>
      </c>
      <c r="D67" s="128">
        <v>33.049999999999997</v>
      </c>
      <c r="E67" s="129">
        <v>0</v>
      </c>
      <c r="F67" s="126"/>
      <c r="G67" s="129">
        <v>0</v>
      </c>
      <c r="H67" s="126"/>
      <c r="I67" s="127" t="s">
        <v>242</v>
      </c>
      <c r="K67" s="142" t="s">
        <v>521</v>
      </c>
      <c r="L67" s="142" t="s">
        <v>165</v>
      </c>
      <c r="M67" s="142" t="s">
        <v>124</v>
      </c>
      <c r="N67" s="143">
        <v>26.97</v>
      </c>
      <c r="O67" s="144">
        <v>3</v>
      </c>
      <c r="P67" s="141"/>
      <c r="Q67" s="144">
        <v>2</v>
      </c>
      <c r="R67" s="141" t="s">
        <v>136</v>
      </c>
      <c r="S67" s="142"/>
    </row>
    <row r="68" spans="1:19" x14ac:dyDescent="0.25">
      <c r="A68" s="127" t="s">
        <v>243</v>
      </c>
      <c r="B68" s="127" t="s">
        <v>241</v>
      </c>
      <c r="C68" s="127" t="s">
        <v>124</v>
      </c>
      <c r="D68" s="128">
        <v>19.510000000000002</v>
      </c>
      <c r="E68" s="129">
        <v>0</v>
      </c>
      <c r="F68" s="126"/>
      <c r="G68" s="129">
        <v>0</v>
      </c>
      <c r="H68" s="126"/>
      <c r="I68" s="127" t="s">
        <v>242</v>
      </c>
      <c r="K68" s="142" t="s">
        <v>522</v>
      </c>
      <c r="L68" s="142" t="s">
        <v>167</v>
      </c>
      <c r="M68" s="142" t="s">
        <v>124</v>
      </c>
      <c r="N68" s="143">
        <v>12.7</v>
      </c>
      <c r="O68" s="144">
        <v>1</v>
      </c>
      <c r="P68" s="141"/>
      <c r="Q68" s="144">
        <v>1</v>
      </c>
      <c r="R68" s="141"/>
      <c r="S68" s="142" t="s">
        <v>99</v>
      </c>
    </row>
    <row r="69" spans="1:19" x14ac:dyDescent="0.25">
      <c r="A69" s="127" t="s">
        <v>244</v>
      </c>
      <c r="B69" s="127" t="s">
        <v>245</v>
      </c>
      <c r="C69" s="127" t="s">
        <v>150</v>
      </c>
      <c r="D69" s="128">
        <v>63.69</v>
      </c>
      <c r="E69" s="129"/>
      <c r="F69" s="126"/>
      <c r="G69" s="129">
        <v>0</v>
      </c>
      <c r="H69" s="126"/>
      <c r="I69" s="127" t="s">
        <v>99</v>
      </c>
      <c r="K69" s="142" t="s">
        <v>523</v>
      </c>
      <c r="L69" s="142" t="s">
        <v>169</v>
      </c>
      <c r="M69" s="142" t="s">
        <v>150</v>
      </c>
      <c r="N69" s="143">
        <v>12.7</v>
      </c>
      <c r="O69" s="144">
        <v>1</v>
      </c>
      <c r="P69" s="141"/>
      <c r="Q69" s="144">
        <v>1</v>
      </c>
      <c r="R69" s="141"/>
      <c r="S69" s="142" t="s">
        <v>99</v>
      </c>
    </row>
    <row r="70" spans="1:19" x14ac:dyDescent="0.25">
      <c r="A70" s="127" t="s">
        <v>246</v>
      </c>
      <c r="B70" s="127" t="s">
        <v>247</v>
      </c>
      <c r="C70" s="127" t="s">
        <v>124</v>
      </c>
      <c r="D70" s="128">
        <v>29.57</v>
      </c>
      <c r="E70" s="129"/>
      <c r="F70" s="126"/>
      <c r="G70" s="129">
        <v>0</v>
      </c>
      <c r="H70" s="126"/>
      <c r="I70" s="127" t="s">
        <v>248</v>
      </c>
      <c r="K70" s="142" t="s">
        <v>524</v>
      </c>
      <c r="L70" s="142" t="s">
        <v>171</v>
      </c>
      <c r="M70" s="142" t="s">
        <v>150</v>
      </c>
      <c r="N70" s="143">
        <v>12.7</v>
      </c>
      <c r="O70" s="144">
        <v>1</v>
      </c>
      <c r="P70" s="141"/>
      <c r="Q70" s="144">
        <v>1</v>
      </c>
      <c r="R70" s="141"/>
      <c r="S70" s="142" t="s">
        <v>99</v>
      </c>
    </row>
    <row r="71" spans="1:19" x14ac:dyDescent="0.25">
      <c r="A71" s="127" t="s">
        <v>249</v>
      </c>
      <c r="B71" s="127" t="s">
        <v>250</v>
      </c>
      <c r="C71" s="127" t="s">
        <v>150</v>
      </c>
      <c r="D71" s="128">
        <v>25.6</v>
      </c>
      <c r="E71" s="129">
        <v>0</v>
      </c>
      <c r="F71" s="126"/>
      <c r="G71" s="129">
        <v>0</v>
      </c>
      <c r="H71" s="126"/>
      <c r="I71" s="127" t="s">
        <v>251</v>
      </c>
      <c r="K71" s="142" t="s">
        <v>525</v>
      </c>
      <c r="L71" s="142" t="s">
        <v>173</v>
      </c>
      <c r="M71" s="142" t="s">
        <v>150</v>
      </c>
      <c r="N71" s="143">
        <v>12.7</v>
      </c>
      <c r="O71" s="144">
        <v>1</v>
      </c>
      <c r="P71" s="141"/>
      <c r="Q71" s="144">
        <v>1</v>
      </c>
      <c r="R71" s="141"/>
      <c r="S71" s="142" t="s">
        <v>99</v>
      </c>
    </row>
    <row r="72" spans="1:19" x14ac:dyDescent="0.25">
      <c r="A72" s="127" t="s">
        <v>252</v>
      </c>
      <c r="B72" s="127" t="s">
        <v>250</v>
      </c>
      <c r="C72" s="127" t="s">
        <v>124</v>
      </c>
      <c r="D72" s="128">
        <v>22.3</v>
      </c>
      <c r="E72" s="129"/>
      <c r="F72" s="126"/>
      <c r="G72" s="129">
        <v>0</v>
      </c>
      <c r="H72" s="126"/>
      <c r="I72" s="127" t="s">
        <v>253</v>
      </c>
      <c r="K72" s="142" t="s">
        <v>526</v>
      </c>
      <c r="L72" s="142" t="s">
        <v>462</v>
      </c>
      <c r="M72" s="142" t="s">
        <v>150</v>
      </c>
      <c r="N72" s="143">
        <v>12.7</v>
      </c>
      <c r="O72" s="144">
        <v>1</v>
      </c>
      <c r="P72" s="141"/>
      <c r="Q72" s="144">
        <v>0</v>
      </c>
      <c r="R72" s="141"/>
      <c r="S72" s="142" t="s">
        <v>99</v>
      </c>
    </row>
    <row r="73" spans="1:19" x14ac:dyDescent="0.25">
      <c r="A73" s="127" t="s">
        <v>254</v>
      </c>
      <c r="B73" s="127" t="s">
        <v>255</v>
      </c>
      <c r="C73" s="127" t="s">
        <v>124</v>
      </c>
      <c r="D73" s="128">
        <v>103.41</v>
      </c>
      <c r="E73" s="129"/>
      <c r="F73" s="126"/>
      <c r="G73" s="129">
        <v>0</v>
      </c>
      <c r="H73" s="126"/>
      <c r="I73" s="127" t="s">
        <v>99</v>
      </c>
      <c r="K73" s="142" t="s">
        <v>527</v>
      </c>
      <c r="L73" s="142" t="s">
        <v>464</v>
      </c>
      <c r="M73" s="142" t="s">
        <v>150</v>
      </c>
      <c r="N73" s="143">
        <v>12.7</v>
      </c>
      <c r="O73" s="144">
        <v>1</v>
      </c>
      <c r="P73" s="141"/>
      <c r="Q73" s="144">
        <v>1</v>
      </c>
      <c r="R73" s="141"/>
      <c r="S73" s="142" t="s">
        <v>99</v>
      </c>
    </row>
    <row r="74" spans="1:19" x14ac:dyDescent="0.25">
      <c r="A74" s="127" t="s">
        <v>256</v>
      </c>
      <c r="B74" s="127" t="s">
        <v>255</v>
      </c>
      <c r="C74" s="127" t="s">
        <v>150</v>
      </c>
      <c r="D74" s="128">
        <v>109.99</v>
      </c>
      <c r="E74" s="129"/>
      <c r="F74" s="126"/>
      <c r="G74" s="129">
        <v>0</v>
      </c>
      <c r="H74" s="126"/>
      <c r="I74" s="127" t="s">
        <v>99</v>
      </c>
      <c r="K74" s="142" t="s">
        <v>528</v>
      </c>
      <c r="L74" s="142" t="s">
        <v>466</v>
      </c>
      <c r="M74" s="142" t="s">
        <v>150</v>
      </c>
      <c r="N74" s="143">
        <v>12.7</v>
      </c>
      <c r="O74" s="144">
        <v>1</v>
      </c>
      <c r="P74" s="141"/>
      <c r="Q74" s="144">
        <v>1</v>
      </c>
      <c r="R74" s="141"/>
      <c r="S74" s="142" t="s">
        <v>99</v>
      </c>
    </row>
    <row r="75" spans="1:19" x14ac:dyDescent="0.25">
      <c r="A75" s="127" t="s">
        <v>257</v>
      </c>
      <c r="B75" s="127" t="s">
        <v>258</v>
      </c>
      <c r="C75" s="127" t="s">
        <v>124</v>
      </c>
      <c r="D75" s="128">
        <v>23.59</v>
      </c>
      <c r="E75" s="129">
        <v>0</v>
      </c>
      <c r="F75" s="126"/>
      <c r="G75" s="129">
        <v>0</v>
      </c>
      <c r="H75" s="126" t="s">
        <v>136</v>
      </c>
      <c r="I75" s="127" t="s">
        <v>99</v>
      </c>
      <c r="K75" s="142" t="s">
        <v>529</v>
      </c>
      <c r="L75" s="142" t="s">
        <v>468</v>
      </c>
      <c r="M75" s="142" t="s">
        <v>150</v>
      </c>
      <c r="N75" s="143">
        <v>12.7</v>
      </c>
      <c r="O75" s="144">
        <v>1</v>
      </c>
      <c r="P75" s="141"/>
      <c r="Q75" s="144">
        <v>0</v>
      </c>
      <c r="R75" s="141"/>
      <c r="S75" s="142" t="s">
        <v>99</v>
      </c>
    </row>
    <row r="76" spans="1:19" x14ac:dyDescent="0.25">
      <c r="A76" s="127" t="s">
        <v>259</v>
      </c>
      <c r="B76" s="127" t="s">
        <v>260</v>
      </c>
      <c r="C76" s="127" t="s">
        <v>124</v>
      </c>
      <c r="D76" s="128">
        <v>9</v>
      </c>
      <c r="E76" s="129"/>
      <c r="F76" s="126"/>
      <c r="G76" s="129">
        <v>0</v>
      </c>
      <c r="H76" s="126"/>
      <c r="I76" s="127" t="s">
        <v>99</v>
      </c>
      <c r="K76" s="142" t="s">
        <v>530</v>
      </c>
      <c r="L76" s="142" t="s">
        <v>470</v>
      </c>
      <c r="M76" s="142" t="s">
        <v>150</v>
      </c>
      <c r="N76" s="143">
        <v>12.7</v>
      </c>
      <c r="O76" s="144">
        <v>1</v>
      </c>
      <c r="P76" s="141"/>
      <c r="Q76" s="144">
        <v>0</v>
      </c>
      <c r="R76" s="141"/>
      <c r="S76" s="142" t="s">
        <v>99</v>
      </c>
    </row>
    <row r="77" spans="1:19" x14ac:dyDescent="0.25">
      <c r="A77" s="127" t="s">
        <v>261</v>
      </c>
      <c r="B77" s="127" t="s">
        <v>262</v>
      </c>
      <c r="C77" s="127" t="s">
        <v>150</v>
      </c>
      <c r="D77" s="128">
        <v>11</v>
      </c>
      <c r="E77" s="129"/>
      <c r="F77" s="126"/>
      <c r="G77" s="129">
        <v>0</v>
      </c>
      <c r="H77" s="126"/>
      <c r="I77" s="127" t="s">
        <v>99</v>
      </c>
      <c r="K77" s="142" t="s">
        <v>531</v>
      </c>
      <c r="L77" s="142" t="s">
        <v>472</v>
      </c>
      <c r="M77" s="142" t="s">
        <v>150</v>
      </c>
      <c r="N77" s="143">
        <v>12.7</v>
      </c>
      <c r="O77" s="144">
        <v>1</v>
      </c>
      <c r="P77" s="141"/>
      <c r="Q77" s="144">
        <v>1</v>
      </c>
      <c r="R77" s="141"/>
      <c r="S77" s="142" t="s">
        <v>99</v>
      </c>
    </row>
    <row r="78" spans="1:19" x14ac:dyDescent="0.25">
      <c r="A78" s="127" t="s">
        <v>263</v>
      </c>
      <c r="B78" s="127" t="s">
        <v>264</v>
      </c>
      <c r="C78" s="127" t="s">
        <v>124</v>
      </c>
      <c r="D78" s="128">
        <v>3.9</v>
      </c>
      <c r="E78" s="129">
        <v>0</v>
      </c>
      <c r="F78" s="126"/>
      <c r="G78" s="129">
        <v>0</v>
      </c>
      <c r="H78" s="126"/>
      <c r="I78" s="127" t="s">
        <v>99</v>
      </c>
      <c r="K78" s="142" t="s">
        <v>532</v>
      </c>
      <c r="L78" s="142" t="s">
        <v>474</v>
      </c>
      <c r="M78" s="142" t="s">
        <v>150</v>
      </c>
      <c r="N78" s="143">
        <v>12.7</v>
      </c>
      <c r="O78" s="144">
        <v>1</v>
      </c>
      <c r="P78" s="141"/>
      <c r="Q78" s="144">
        <v>1</v>
      </c>
      <c r="R78" s="141"/>
      <c r="S78" s="142" t="s">
        <v>99</v>
      </c>
    </row>
    <row r="79" spans="1:19" x14ac:dyDescent="0.25">
      <c r="A79" s="127" t="s">
        <v>265</v>
      </c>
      <c r="B79" s="127" t="s">
        <v>266</v>
      </c>
      <c r="C79" s="127" t="s">
        <v>124</v>
      </c>
      <c r="D79" s="128">
        <v>4.49</v>
      </c>
      <c r="E79" s="129"/>
      <c r="F79" s="126"/>
      <c r="G79" s="129">
        <v>0</v>
      </c>
      <c r="H79" s="126"/>
      <c r="I79" s="127" t="s">
        <v>99</v>
      </c>
      <c r="K79" s="142" t="s">
        <v>533</v>
      </c>
      <c r="L79" s="142" t="s">
        <v>476</v>
      </c>
      <c r="M79" s="142" t="s">
        <v>150</v>
      </c>
      <c r="N79" s="143">
        <v>12.7</v>
      </c>
      <c r="O79" s="144">
        <v>1</v>
      </c>
      <c r="P79" s="141"/>
      <c r="Q79" s="144">
        <v>0</v>
      </c>
      <c r="R79" s="141"/>
      <c r="S79" s="142" t="s">
        <v>99</v>
      </c>
    </row>
    <row r="80" spans="1:19" x14ac:dyDescent="0.25">
      <c r="A80" s="127" t="s">
        <v>267</v>
      </c>
      <c r="B80" s="127" t="s">
        <v>268</v>
      </c>
      <c r="C80" s="127" t="s">
        <v>150</v>
      </c>
      <c r="D80" s="128">
        <v>18.690000000000001</v>
      </c>
      <c r="E80" s="129"/>
      <c r="F80" s="126"/>
      <c r="G80" s="129">
        <v>0</v>
      </c>
      <c r="H80" s="126"/>
      <c r="I80" s="127" t="s">
        <v>99</v>
      </c>
      <c r="K80" s="142" t="s">
        <v>534</v>
      </c>
      <c r="L80" s="142" t="s">
        <v>478</v>
      </c>
      <c r="M80" s="142" t="s">
        <v>150</v>
      </c>
      <c r="N80" s="143">
        <v>12.7</v>
      </c>
      <c r="O80" s="144">
        <v>1</v>
      </c>
      <c r="P80" s="141"/>
      <c r="Q80" s="144">
        <v>1</v>
      </c>
      <c r="R80" s="141"/>
      <c r="S80" s="142" t="s">
        <v>99</v>
      </c>
    </row>
    <row r="81" spans="1:22" x14ac:dyDescent="0.25">
      <c r="A81" s="127" t="s">
        <v>269</v>
      </c>
      <c r="B81" s="127" t="s">
        <v>270</v>
      </c>
      <c r="C81" s="127" t="s">
        <v>124</v>
      </c>
      <c r="D81" s="128">
        <v>37.47</v>
      </c>
      <c r="E81" s="129"/>
      <c r="F81" s="126"/>
      <c r="G81" s="129">
        <v>0</v>
      </c>
      <c r="H81" s="126"/>
      <c r="I81" s="127" t="s">
        <v>99</v>
      </c>
      <c r="K81" s="142" t="s">
        <v>535</v>
      </c>
      <c r="L81" s="142" t="s">
        <v>480</v>
      </c>
      <c r="M81" s="142" t="s">
        <v>150</v>
      </c>
      <c r="N81" s="143">
        <v>26.97</v>
      </c>
      <c r="O81" s="144">
        <v>3</v>
      </c>
      <c r="P81" s="141"/>
      <c r="Q81" s="144">
        <v>1</v>
      </c>
      <c r="R81" s="141" t="s">
        <v>136</v>
      </c>
      <c r="S81" s="142"/>
    </row>
    <row r="82" spans="1:22" x14ac:dyDescent="0.25">
      <c r="A82" s="127" t="s">
        <v>271</v>
      </c>
      <c r="B82" s="127" t="s">
        <v>272</v>
      </c>
      <c r="C82" s="127" t="s">
        <v>124</v>
      </c>
      <c r="D82" s="128">
        <v>55.48</v>
      </c>
      <c r="E82" s="129"/>
      <c r="F82" s="126"/>
      <c r="G82" s="129">
        <v>0</v>
      </c>
      <c r="H82" s="126"/>
      <c r="I82" s="127" t="s">
        <v>99</v>
      </c>
      <c r="K82" s="142" t="s">
        <v>536</v>
      </c>
      <c r="L82" s="142" t="s">
        <v>482</v>
      </c>
      <c r="M82" s="142" t="s">
        <v>150</v>
      </c>
      <c r="N82" s="143">
        <v>12.7</v>
      </c>
      <c r="O82" s="144">
        <v>1</v>
      </c>
      <c r="P82" s="141"/>
      <c r="Q82" s="144">
        <v>1</v>
      </c>
      <c r="R82" s="141"/>
      <c r="S82" s="142" t="s">
        <v>99</v>
      </c>
    </row>
    <row r="83" spans="1:22" x14ac:dyDescent="0.25">
      <c r="A83" s="127" t="s">
        <v>273</v>
      </c>
      <c r="B83" s="127" t="s">
        <v>272</v>
      </c>
      <c r="C83" s="127" t="s">
        <v>150</v>
      </c>
      <c r="D83" s="128">
        <v>66.349999999999994</v>
      </c>
      <c r="E83" s="129"/>
      <c r="F83" s="126"/>
      <c r="G83" s="129">
        <v>0</v>
      </c>
      <c r="H83" s="126"/>
      <c r="I83" s="127" t="s">
        <v>99</v>
      </c>
      <c r="K83" s="142" t="s">
        <v>537</v>
      </c>
      <c r="L83" s="142" t="s">
        <v>484</v>
      </c>
      <c r="M83" s="142" t="s">
        <v>150</v>
      </c>
      <c r="N83" s="143">
        <v>12.7</v>
      </c>
      <c r="O83" s="144">
        <v>1</v>
      </c>
      <c r="P83" s="141"/>
      <c r="Q83" s="144">
        <v>1</v>
      </c>
      <c r="R83" s="141"/>
      <c r="S83" s="142" t="s">
        <v>99</v>
      </c>
    </row>
    <row r="84" spans="1:22" x14ac:dyDescent="0.25">
      <c r="A84" s="127" t="s">
        <v>274</v>
      </c>
      <c r="B84" s="127" t="s">
        <v>275</v>
      </c>
      <c r="C84" s="127" t="s">
        <v>124</v>
      </c>
      <c r="D84" s="128">
        <v>84.66</v>
      </c>
      <c r="E84" s="129"/>
      <c r="F84" s="126"/>
      <c r="G84" s="129">
        <v>0</v>
      </c>
      <c r="H84" s="126"/>
      <c r="I84" s="127" t="s">
        <v>99</v>
      </c>
      <c r="K84" s="142" t="s">
        <v>538</v>
      </c>
      <c r="L84" s="142" t="s">
        <v>539</v>
      </c>
      <c r="M84" s="142" t="s">
        <v>150</v>
      </c>
      <c r="N84" s="143">
        <v>12.7</v>
      </c>
      <c r="O84" s="144">
        <v>0</v>
      </c>
      <c r="P84" s="141"/>
      <c r="Q84" s="144">
        <v>0</v>
      </c>
      <c r="R84" s="141" t="s">
        <v>136</v>
      </c>
      <c r="S84" s="142" t="s">
        <v>540</v>
      </c>
    </row>
    <row r="85" spans="1:22" x14ac:dyDescent="0.25">
      <c r="A85" s="127" t="s">
        <v>276</v>
      </c>
      <c r="B85" s="127" t="s">
        <v>275</v>
      </c>
      <c r="C85" s="127" t="s">
        <v>150</v>
      </c>
      <c r="D85" s="128">
        <v>46.33</v>
      </c>
      <c r="E85" s="129"/>
      <c r="F85" s="126"/>
      <c r="G85" s="129">
        <v>0</v>
      </c>
      <c r="H85" s="126"/>
      <c r="I85" s="127" t="s">
        <v>99</v>
      </c>
      <c r="K85" s="142" t="s">
        <v>541</v>
      </c>
      <c r="L85" s="142" t="s">
        <v>542</v>
      </c>
      <c r="M85" s="142" t="s">
        <v>124</v>
      </c>
      <c r="N85" s="143">
        <v>12.42</v>
      </c>
      <c r="O85" s="144">
        <v>0</v>
      </c>
      <c r="P85" s="141"/>
      <c r="Q85" s="144">
        <v>0</v>
      </c>
      <c r="R85" s="141" t="s">
        <v>136</v>
      </c>
      <c r="S85" s="142" t="s">
        <v>543</v>
      </c>
    </row>
    <row r="86" spans="1:22" x14ac:dyDescent="0.25">
      <c r="A86" s="127" t="s">
        <v>277</v>
      </c>
      <c r="B86" s="127" t="s">
        <v>278</v>
      </c>
      <c r="C86" s="127" t="s">
        <v>150</v>
      </c>
      <c r="D86" s="128">
        <v>39.450000000000003</v>
      </c>
      <c r="E86" s="129"/>
      <c r="F86" s="126"/>
      <c r="G86" s="129">
        <v>0</v>
      </c>
      <c r="H86" s="126"/>
      <c r="I86" s="127" t="s">
        <v>99</v>
      </c>
      <c r="K86" s="142" t="s">
        <v>544</v>
      </c>
      <c r="L86" s="142" t="s">
        <v>542</v>
      </c>
      <c r="M86" s="142" t="s">
        <v>150</v>
      </c>
      <c r="N86" s="143">
        <v>12.42</v>
      </c>
      <c r="O86" s="144">
        <v>0</v>
      </c>
      <c r="P86" s="141"/>
      <c r="Q86" s="144">
        <v>0</v>
      </c>
      <c r="R86" s="141" t="s">
        <v>136</v>
      </c>
      <c r="S86" s="142" t="s">
        <v>545</v>
      </c>
    </row>
    <row r="87" spans="1:22" x14ac:dyDescent="0.25">
      <c r="A87" s="127" t="s">
        <v>279</v>
      </c>
      <c r="B87" s="127" t="s">
        <v>280</v>
      </c>
      <c r="C87" s="127" t="s">
        <v>124</v>
      </c>
      <c r="D87" s="128">
        <v>18.239999999999998</v>
      </c>
      <c r="E87" s="129">
        <v>0</v>
      </c>
      <c r="F87" s="126"/>
      <c r="G87" s="129">
        <v>0</v>
      </c>
      <c r="H87" s="126"/>
      <c r="I87" s="127" t="s">
        <v>238</v>
      </c>
      <c r="K87" s="142" t="s">
        <v>546</v>
      </c>
      <c r="L87" s="142" t="s">
        <v>547</v>
      </c>
      <c r="M87" s="142" t="s">
        <v>124</v>
      </c>
      <c r="N87" s="143">
        <v>12.42</v>
      </c>
      <c r="O87" s="144">
        <v>0</v>
      </c>
      <c r="P87" s="141"/>
      <c r="Q87" s="144">
        <v>0</v>
      </c>
      <c r="R87" s="141" t="s">
        <v>136</v>
      </c>
      <c r="S87" s="142" t="s">
        <v>548</v>
      </c>
    </row>
    <row r="88" spans="1:22" x14ac:dyDescent="0.25">
      <c r="A88" s="127" t="s">
        <v>281</v>
      </c>
      <c r="B88" s="127" t="s">
        <v>280</v>
      </c>
      <c r="C88" s="127" t="s">
        <v>150</v>
      </c>
      <c r="D88" s="128">
        <v>13.9</v>
      </c>
      <c r="E88" s="129"/>
      <c r="F88" s="126"/>
      <c r="G88" s="129">
        <v>0</v>
      </c>
      <c r="H88" s="126"/>
      <c r="I88" s="127" t="s">
        <v>242</v>
      </c>
      <c r="K88" s="142" t="s">
        <v>549</v>
      </c>
      <c r="L88" s="142" t="s">
        <v>547</v>
      </c>
      <c r="M88" s="142" t="s">
        <v>150</v>
      </c>
      <c r="N88" s="143">
        <v>12.42</v>
      </c>
      <c r="O88" s="144">
        <v>0</v>
      </c>
      <c r="P88" s="141"/>
      <c r="Q88" s="144">
        <v>0</v>
      </c>
      <c r="R88" s="141" t="s">
        <v>136</v>
      </c>
      <c r="S88" s="142" t="s">
        <v>548</v>
      </c>
    </row>
    <row r="89" spans="1:22" s="155" customFormat="1" x14ac:dyDescent="0.25">
      <c r="A89" s="127" t="s">
        <v>282</v>
      </c>
      <c r="B89" s="127" t="s">
        <v>283</v>
      </c>
      <c r="C89" s="127" t="s">
        <v>124</v>
      </c>
      <c r="D89" s="128">
        <v>18.12</v>
      </c>
      <c r="E89" s="129">
        <v>0</v>
      </c>
      <c r="F89" s="126"/>
      <c r="G89" s="129">
        <v>0</v>
      </c>
      <c r="H89" s="126"/>
      <c r="I89" s="127" t="s">
        <v>242</v>
      </c>
      <c r="K89" s="142" t="s">
        <v>550</v>
      </c>
      <c r="L89" s="142" t="s">
        <v>488</v>
      </c>
      <c r="M89" s="142" t="s">
        <v>150</v>
      </c>
      <c r="N89" s="143">
        <v>71.2</v>
      </c>
      <c r="O89" s="144">
        <v>0</v>
      </c>
      <c r="P89" s="141"/>
      <c r="Q89" s="144">
        <v>0</v>
      </c>
      <c r="R89" s="141" t="s">
        <v>136</v>
      </c>
      <c r="S89" s="142" t="s">
        <v>488</v>
      </c>
      <c r="V89"/>
    </row>
    <row r="90" spans="1:22" x14ac:dyDescent="0.25">
      <c r="A90" s="127" t="s">
        <v>284</v>
      </c>
      <c r="B90" s="127" t="s">
        <v>283</v>
      </c>
      <c r="C90" s="127" t="s">
        <v>150</v>
      </c>
      <c r="D90" s="128">
        <v>16.32</v>
      </c>
      <c r="E90" s="129"/>
      <c r="F90" s="126"/>
      <c r="G90" s="129">
        <v>0</v>
      </c>
      <c r="H90" s="126"/>
      <c r="I90" s="127" t="s">
        <v>99</v>
      </c>
      <c r="K90" s="158"/>
      <c r="L90" s="158"/>
      <c r="M90" s="158"/>
      <c r="N90" s="159"/>
      <c r="O90" s="160"/>
      <c r="P90" s="157"/>
      <c r="Q90" s="160"/>
      <c r="R90" s="157"/>
      <c r="S90" s="158"/>
      <c r="V90" s="155"/>
    </row>
    <row r="91" spans="1:22" x14ac:dyDescent="0.25">
      <c r="A91" s="127" t="s">
        <v>285</v>
      </c>
      <c r="B91" s="127" t="s">
        <v>286</v>
      </c>
      <c r="C91" s="127" t="s">
        <v>124</v>
      </c>
      <c r="D91" s="128">
        <v>10.45</v>
      </c>
      <c r="E91" s="129">
        <v>0</v>
      </c>
      <c r="F91" s="126"/>
      <c r="G91" s="129">
        <v>0</v>
      </c>
      <c r="H91" s="126"/>
      <c r="I91" s="127" t="s">
        <v>238</v>
      </c>
      <c r="K91" s="142" t="s">
        <v>551</v>
      </c>
      <c r="L91" s="142" t="s">
        <v>488</v>
      </c>
      <c r="M91" s="142" t="s">
        <v>124</v>
      </c>
      <c r="N91" s="143">
        <v>71.2</v>
      </c>
      <c r="O91" s="144">
        <v>0</v>
      </c>
      <c r="P91" s="141"/>
      <c r="Q91" s="144">
        <v>0</v>
      </c>
      <c r="R91" s="141" t="s">
        <v>136</v>
      </c>
      <c r="S91" s="142" t="s">
        <v>488</v>
      </c>
    </row>
    <row r="92" spans="1:22" x14ac:dyDescent="0.25">
      <c r="A92" s="127" t="s">
        <v>287</v>
      </c>
      <c r="B92" s="127" t="s">
        <v>288</v>
      </c>
      <c r="C92" s="127" t="s">
        <v>124</v>
      </c>
      <c r="D92" s="128">
        <v>10.44</v>
      </c>
      <c r="E92" s="129"/>
      <c r="F92" s="126"/>
      <c r="G92" s="129">
        <v>0</v>
      </c>
      <c r="H92" s="126"/>
      <c r="I92" s="127" t="s">
        <v>238</v>
      </c>
      <c r="K92" s="142" t="s">
        <v>552</v>
      </c>
      <c r="L92" s="142" t="s">
        <v>553</v>
      </c>
      <c r="M92" s="142" t="s">
        <v>124</v>
      </c>
      <c r="N92" s="143">
        <v>12.7</v>
      </c>
      <c r="O92" s="144">
        <v>0</v>
      </c>
      <c r="P92" s="141"/>
      <c r="Q92" s="144">
        <v>0</v>
      </c>
      <c r="R92" s="141" t="s">
        <v>136</v>
      </c>
      <c r="S92" s="142" t="s">
        <v>554</v>
      </c>
    </row>
    <row r="93" spans="1:22" x14ac:dyDescent="0.25">
      <c r="A93" s="127" t="s">
        <v>289</v>
      </c>
      <c r="B93" s="127" t="s">
        <v>290</v>
      </c>
      <c r="C93" s="127" t="s">
        <v>124</v>
      </c>
      <c r="D93" s="128">
        <v>9.5</v>
      </c>
      <c r="E93" s="129"/>
      <c r="F93" s="126"/>
      <c r="G93" s="129">
        <v>0</v>
      </c>
      <c r="H93" s="126"/>
      <c r="I93" s="127" t="s">
        <v>242</v>
      </c>
      <c r="K93" s="142" t="s">
        <v>555</v>
      </c>
      <c r="L93" s="142" t="s">
        <v>255</v>
      </c>
      <c r="M93" s="142" t="s">
        <v>124</v>
      </c>
      <c r="N93" s="143">
        <v>26.95</v>
      </c>
      <c r="O93" s="144">
        <v>0</v>
      </c>
      <c r="P93" s="141"/>
      <c r="Q93" s="144">
        <v>0</v>
      </c>
      <c r="R93" s="141" t="s">
        <v>136</v>
      </c>
      <c r="S93" s="142" t="s">
        <v>255</v>
      </c>
    </row>
    <row r="94" spans="1:22" x14ac:dyDescent="0.25">
      <c r="K94" s="142" t="s">
        <v>556</v>
      </c>
      <c r="L94" s="142" t="s">
        <v>255</v>
      </c>
      <c r="M94" s="142" t="s">
        <v>150</v>
      </c>
      <c r="N94" s="143">
        <v>26.96</v>
      </c>
      <c r="O94" s="144">
        <v>0</v>
      </c>
      <c r="P94" s="141"/>
      <c r="Q94" s="144">
        <v>0</v>
      </c>
      <c r="R94" s="141" t="s">
        <v>136</v>
      </c>
      <c r="S94" s="142" t="s">
        <v>255</v>
      </c>
    </row>
    <row r="95" spans="1:22" x14ac:dyDescent="0.25">
      <c r="A95" s="91" t="s">
        <v>2</v>
      </c>
      <c r="B95" s="155"/>
      <c r="C95" s="155"/>
      <c r="D95" s="163">
        <f>SUM(D35:D93)-D70</f>
        <v>1590.5100000000002</v>
      </c>
      <c r="E95" s="164">
        <f>SUM(E35:E93)</f>
        <v>99</v>
      </c>
      <c r="F95" s="1"/>
      <c r="G95" s="164">
        <f>SUM(G35:G93)</f>
        <v>50</v>
      </c>
      <c r="H95" s="1"/>
      <c r="I95" s="1">
        <f>(E95+G95)/2</f>
        <v>74.5</v>
      </c>
      <c r="K95" s="142" t="s">
        <v>557</v>
      </c>
      <c r="L95" s="142" t="s">
        <v>258</v>
      </c>
      <c r="M95" s="142" t="s">
        <v>124</v>
      </c>
      <c r="N95" s="143">
        <v>12.7</v>
      </c>
      <c r="O95" s="144">
        <v>0</v>
      </c>
      <c r="P95" s="141"/>
      <c r="Q95" s="144">
        <v>0</v>
      </c>
      <c r="R95" s="141" t="s">
        <v>136</v>
      </c>
      <c r="S95" s="142" t="s">
        <v>258</v>
      </c>
    </row>
    <row r="96" spans="1:22" x14ac:dyDescent="0.25">
      <c r="K96" s="142" t="s">
        <v>558</v>
      </c>
      <c r="L96" s="142" t="s">
        <v>497</v>
      </c>
      <c r="M96" s="142" t="s">
        <v>124</v>
      </c>
      <c r="N96" s="143">
        <v>12.69</v>
      </c>
      <c r="O96" s="144">
        <v>0</v>
      </c>
      <c r="P96" s="141"/>
      <c r="Q96" s="144">
        <v>0</v>
      </c>
      <c r="R96" s="141" t="s">
        <v>136</v>
      </c>
      <c r="S96" s="142" t="s">
        <v>497</v>
      </c>
    </row>
    <row r="97" spans="1:22" ht="18.75" x14ac:dyDescent="0.3">
      <c r="A97" s="161" t="s">
        <v>291</v>
      </c>
      <c r="B97" s="162"/>
      <c r="C97" s="162"/>
      <c r="D97" s="162"/>
      <c r="E97" s="162"/>
      <c r="F97" s="162"/>
      <c r="G97" s="162"/>
      <c r="H97" s="162"/>
      <c r="I97" s="162"/>
      <c r="K97" s="142" t="s">
        <v>559</v>
      </c>
      <c r="L97" s="142" t="s">
        <v>497</v>
      </c>
      <c r="M97" s="142" t="s">
        <v>150</v>
      </c>
      <c r="N97" s="143">
        <v>12.69</v>
      </c>
      <c r="O97" s="144">
        <v>0</v>
      </c>
      <c r="P97" s="141"/>
      <c r="Q97" s="144">
        <v>0</v>
      </c>
      <c r="R97" s="141" t="s">
        <v>136</v>
      </c>
      <c r="S97" s="142" t="s">
        <v>497</v>
      </c>
    </row>
    <row r="98" spans="1:22" x14ac:dyDescent="0.25">
      <c r="K98" s="142" t="s">
        <v>560</v>
      </c>
      <c r="L98" s="142" t="s">
        <v>561</v>
      </c>
      <c r="M98" s="142" t="s">
        <v>124</v>
      </c>
      <c r="N98" s="143">
        <v>11.5</v>
      </c>
      <c r="O98" s="144">
        <v>0</v>
      </c>
      <c r="P98" s="141"/>
      <c r="Q98" s="144">
        <v>0</v>
      </c>
      <c r="R98" s="141" t="s">
        <v>136</v>
      </c>
      <c r="S98" s="142" t="s">
        <v>562</v>
      </c>
    </row>
    <row r="99" spans="1:22" x14ac:dyDescent="0.25">
      <c r="A99" s="130" t="s">
        <v>130</v>
      </c>
      <c r="B99" s="130" t="s">
        <v>131</v>
      </c>
      <c r="C99" s="130" t="s">
        <v>132</v>
      </c>
      <c r="D99" s="130" t="s">
        <v>10</v>
      </c>
      <c r="E99" s="130" t="s">
        <v>133</v>
      </c>
      <c r="F99" s="130" t="s">
        <v>134</v>
      </c>
      <c r="G99" s="130" t="s">
        <v>135</v>
      </c>
      <c r="H99" s="130" t="s">
        <v>136</v>
      </c>
      <c r="I99" s="130" t="s">
        <v>98</v>
      </c>
      <c r="K99" s="142" t="s">
        <v>563</v>
      </c>
      <c r="L99" s="142" t="s">
        <v>561</v>
      </c>
      <c r="M99" s="142" t="s">
        <v>150</v>
      </c>
      <c r="N99" s="143">
        <v>11.5</v>
      </c>
      <c r="O99" s="144">
        <v>0</v>
      </c>
      <c r="P99" s="141"/>
      <c r="Q99" s="144">
        <v>0</v>
      </c>
      <c r="R99" s="141" t="s">
        <v>136</v>
      </c>
      <c r="S99" s="142" t="s">
        <v>562</v>
      </c>
    </row>
    <row r="100" spans="1:22" x14ac:dyDescent="0.25">
      <c r="K100" s="142" t="s">
        <v>564</v>
      </c>
      <c r="L100" s="142" t="s">
        <v>565</v>
      </c>
      <c r="M100" s="142" t="s">
        <v>124</v>
      </c>
      <c r="N100" s="143">
        <v>11.5</v>
      </c>
      <c r="O100" s="144">
        <v>0</v>
      </c>
      <c r="P100" s="141"/>
      <c r="Q100" s="144">
        <v>0</v>
      </c>
      <c r="R100" s="141" t="s">
        <v>136</v>
      </c>
      <c r="S100" s="142" t="s">
        <v>566</v>
      </c>
    </row>
    <row r="101" spans="1:22" x14ac:dyDescent="0.25">
      <c r="A101" s="132" t="s">
        <v>292</v>
      </c>
      <c r="B101" s="132" t="s">
        <v>176</v>
      </c>
      <c r="C101" s="132" t="s">
        <v>124</v>
      </c>
      <c r="D101" s="133">
        <v>27.67</v>
      </c>
      <c r="E101" s="134">
        <v>4</v>
      </c>
      <c r="F101" s="131"/>
      <c r="G101" s="134">
        <v>1</v>
      </c>
      <c r="H101" s="131"/>
      <c r="I101" s="132" t="s">
        <v>99</v>
      </c>
      <c r="K101" s="142" t="s">
        <v>567</v>
      </c>
      <c r="L101" s="142" t="s">
        <v>565</v>
      </c>
      <c r="M101" s="142" t="s">
        <v>150</v>
      </c>
      <c r="N101" s="143">
        <v>11.52</v>
      </c>
      <c r="O101" s="144">
        <v>0</v>
      </c>
      <c r="P101" s="141"/>
      <c r="Q101" s="144">
        <v>0</v>
      </c>
      <c r="R101" s="141" t="s">
        <v>136</v>
      </c>
      <c r="S101" s="142" t="s">
        <v>566</v>
      </c>
    </row>
    <row r="102" spans="1:22" x14ac:dyDescent="0.25">
      <c r="A102" s="132" t="s">
        <v>293</v>
      </c>
      <c r="B102" s="132" t="s">
        <v>178</v>
      </c>
      <c r="C102" s="132" t="s">
        <v>124</v>
      </c>
      <c r="D102" s="133">
        <v>16.559999999999999</v>
      </c>
      <c r="E102" s="134">
        <v>2</v>
      </c>
      <c r="F102" s="131"/>
      <c r="G102" s="134">
        <v>1</v>
      </c>
      <c r="H102" s="131"/>
      <c r="I102" s="132" t="s">
        <v>99</v>
      </c>
    </row>
    <row r="103" spans="1:22" x14ac:dyDescent="0.25">
      <c r="A103" s="132" t="s">
        <v>294</v>
      </c>
      <c r="B103" s="132" t="s">
        <v>180</v>
      </c>
      <c r="C103" s="132" t="s">
        <v>124</v>
      </c>
      <c r="D103" s="133">
        <v>17.5</v>
      </c>
      <c r="E103" s="134">
        <v>3</v>
      </c>
      <c r="F103" s="131"/>
      <c r="G103" s="134">
        <v>1</v>
      </c>
      <c r="H103" s="131"/>
      <c r="I103" s="132" t="s">
        <v>99</v>
      </c>
      <c r="K103" s="91" t="s">
        <v>2</v>
      </c>
      <c r="L103" s="1"/>
      <c r="M103" s="1"/>
      <c r="N103" s="163">
        <f>SUM(N55:N101)-N84</f>
        <v>739.63000000000011</v>
      </c>
      <c r="O103" s="164">
        <f>SUM(O55:O101)</f>
        <v>33</v>
      </c>
      <c r="P103" s="1"/>
      <c r="Q103" s="164">
        <f>SUM(Q55:Q101)</f>
        <v>29</v>
      </c>
      <c r="R103" s="1"/>
      <c r="S103" s="1">
        <f>(O103+Q103)/2</f>
        <v>31</v>
      </c>
      <c r="V103" s="1"/>
    </row>
    <row r="104" spans="1:22" x14ac:dyDescent="0.25">
      <c r="A104" s="132" t="s">
        <v>295</v>
      </c>
      <c r="B104" s="132" t="s">
        <v>182</v>
      </c>
      <c r="C104" s="132" t="s">
        <v>124</v>
      </c>
      <c r="D104" s="133">
        <v>22.19</v>
      </c>
      <c r="E104" s="134">
        <v>3</v>
      </c>
      <c r="F104" s="131"/>
      <c r="G104" s="134">
        <v>1</v>
      </c>
      <c r="H104" s="131"/>
      <c r="I104" s="132" t="s">
        <v>99</v>
      </c>
    </row>
    <row r="105" spans="1:22" ht="18.75" x14ac:dyDescent="0.3">
      <c r="A105" s="132" t="s">
        <v>296</v>
      </c>
      <c r="B105" s="132" t="s">
        <v>184</v>
      </c>
      <c r="C105" s="132" t="s">
        <v>124</v>
      </c>
      <c r="D105" s="133">
        <v>29.08</v>
      </c>
      <c r="E105" s="134">
        <v>4</v>
      </c>
      <c r="F105" s="131"/>
      <c r="G105" s="134">
        <v>1</v>
      </c>
      <c r="H105" s="131"/>
      <c r="I105" s="132" t="s">
        <v>99</v>
      </c>
      <c r="K105" s="161" t="s">
        <v>97</v>
      </c>
      <c r="L105" s="162"/>
      <c r="M105" s="162"/>
      <c r="N105" s="162"/>
      <c r="O105" s="162"/>
      <c r="P105" s="162"/>
      <c r="Q105" s="162"/>
      <c r="R105" s="162"/>
      <c r="S105" s="162"/>
    </row>
    <row r="106" spans="1:22" x14ac:dyDescent="0.25">
      <c r="A106" s="132" t="s">
        <v>297</v>
      </c>
      <c r="B106" s="132" t="s">
        <v>202</v>
      </c>
      <c r="C106" s="132" t="s">
        <v>298</v>
      </c>
      <c r="D106" s="133">
        <v>30.32</v>
      </c>
      <c r="E106" s="134">
        <v>5</v>
      </c>
      <c r="F106" s="131"/>
      <c r="G106" s="134">
        <v>3</v>
      </c>
      <c r="H106" s="131"/>
      <c r="I106" s="132" t="s">
        <v>99</v>
      </c>
    </row>
    <row r="107" spans="1:22" x14ac:dyDescent="0.25">
      <c r="A107" s="132" t="s">
        <v>299</v>
      </c>
      <c r="B107" s="132" t="s">
        <v>204</v>
      </c>
      <c r="C107" s="132" t="s">
        <v>298</v>
      </c>
      <c r="D107" s="133">
        <v>18.25</v>
      </c>
      <c r="E107" s="134">
        <v>3</v>
      </c>
      <c r="F107" s="131"/>
      <c r="G107" s="134">
        <v>0</v>
      </c>
      <c r="H107" s="131"/>
      <c r="I107" s="132" t="s">
        <v>99</v>
      </c>
      <c r="K107" s="145" t="s">
        <v>130</v>
      </c>
      <c r="L107" s="145" t="s">
        <v>131</v>
      </c>
      <c r="M107" s="145" t="s">
        <v>132</v>
      </c>
      <c r="N107" s="145" t="s">
        <v>10</v>
      </c>
      <c r="O107" s="145" t="s">
        <v>133</v>
      </c>
      <c r="P107" s="145" t="s">
        <v>134</v>
      </c>
      <c r="Q107" s="145" t="s">
        <v>135</v>
      </c>
      <c r="R107" s="145" t="s">
        <v>136</v>
      </c>
      <c r="S107" s="145" t="s">
        <v>98</v>
      </c>
    </row>
    <row r="108" spans="1:22" x14ac:dyDescent="0.25">
      <c r="A108" s="132" t="s">
        <v>300</v>
      </c>
      <c r="B108" s="132" t="s">
        <v>206</v>
      </c>
      <c r="C108" s="132" t="s">
        <v>298</v>
      </c>
      <c r="D108" s="133">
        <v>17.96</v>
      </c>
      <c r="E108" s="134">
        <v>3</v>
      </c>
      <c r="F108" s="131"/>
      <c r="G108" s="134">
        <v>3</v>
      </c>
      <c r="H108" s="131"/>
      <c r="I108" s="132" t="s">
        <v>99</v>
      </c>
    </row>
    <row r="109" spans="1:22" x14ac:dyDescent="0.25">
      <c r="A109" s="132" t="s">
        <v>301</v>
      </c>
      <c r="B109" s="132" t="s">
        <v>208</v>
      </c>
      <c r="C109" s="132" t="s">
        <v>298</v>
      </c>
      <c r="D109" s="133">
        <v>22.2</v>
      </c>
      <c r="E109" s="134">
        <v>3</v>
      </c>
      <c r="F109" s="131"/>
      <c r="G109" s="134">
        <v>0</v>
      </c>
      <c r="H109" s="131"/>
      <c r="I109" s="132" t="s">
        <v>99</v>
      </c>
      <c r="K109" s="147" t="s">
        <v>568</v>
      </c>
      <c r="L109" s="147" t="s">
        <v>569</v>
      </c>
      <c r="M109" s="147" t="s">
        <v>570</v>
      </c>
      <c r="N109" s="148">
        <v>12</v>
      </c>
      <c r="O109" s="149"/>
      <c r="P109" s="146"/>
      <c r="Q109" s="149">
        <v>0</v>
      </c>
      <c r="R109" s="146"/>
      <c r="S109" s="147" t="s">
        <v>99</v>
      </c>
    </row>
    <row r="110" spans="1:22" x14ac:dyDescent="0.25">
      <c r="A110" s="132" t="s">
        <v>302</v>
      </c>
      <c r="B110" s="132" t="s">
        <v>210</v>
      </c>
      <c r="C110" s="132" t="s">
        <v>298</v>
      </c>
      <c r="D110" s="133">
        <v>30.18</v>
      </c>
      <c r="E110" s="134">
        <v>5</v>
      </c>
      <c r="F110" s="131"/>
      <c r="G110" s="134">
        <v>0</v>
      </c>
      <c r="H110" s="131" t="s">
        <v>136</v>
      </c>
      <c r="I110" s="132" t="s">
        <v>99</v>
      </c>
      <c r="K110" s="147" t="s">
        <v>571</v>
      </c>
      <c r="L110" s="147" t="s">
        <v>255</v>
      </c>
      <c r="M110" s="147" t="s">
        <v>124</v>
      </c>
      <c r="N110" s="148">
        <v>8.06</v>
      </c>
      <c r="O110" s="149">
        <v>0</v>
      </c>
      <c r="P110" s="146"/>
      <c r="Q110" s="149">
        <v>0</v>
      </c>
      <c r="R110" s="146"/>
      <c r="S110" s="147" t="s">
        <v>99</v>
      </c>
    </row>
    <row r="111" spans="1:22" x14ac:dyDescent="0.25">
      <c r="A111" s="132" t="s">
        <v>303</v>
      </c>
      <c r="B111" s="132" t="s">
        <v>212</v>
      </c>
      <c r="C111" s="132" t="s">
        <v>298</v>
      </c>
      <c r="D111" s="133">
        <v>17.63</v>
      </c>
      <c r="E111" s="134">
        <v>3</v>
      </c>
      <c r="F111" s="131"/>
      <c r="G111" s="134">
        <v>1</v>
      </c>
      <c r="H111" s="131"/>
      <c r="I111" s="132" t="s">
        <v>99</v>
      </c>
      <c r="K111" s="147" t="s">
        <v>572</v>
      </c>
      <c r="L111" s="147" t="s">
        <v>255</v>
      </c>
      <c r="M111" s="147" t="s">
        <v>573</v>
      </c>
      <c r="N111" s="148">
        <v>8.06</v>
      </c>
      <c r="O111" s="149"/>
      <c r="P111" s="146"/>
      <c r="Q111" s="149">
        <v>0</v>
      </c>
      <c r="R111" s="146"/>
      <c r="S111" s="147" t="s">
        <v>99</v>
      </c>
    </row>
    <row r="112" spans="1:22" x14ac:dyDescent="0.25">
      <c r="A112" s="132" t="s">
        <v>304</v>
      </c>
      <c r="B112" s="132" t="s">
        <v>214</v>
      </c>
      <c r="C112" s="132" t="s">
        <v>298</v>
      </c>
      <c r="D112" s="133">
        <v>18.489999999999998</v>
      </c>
      <c r="E112" s="134">
        <v>3</v>
      </c>
      <c r="F112" s="131"/>
      <c r="G112" s="134">
        <v>0</v>
      </c>
      <c r="H112" s="131"/>
      <c r="I112" s="132" t="s">
        <v>99</v>
      </c>
      <c r="K112" s="147" t="s">
        <v>574</v>
      </c>
      <c r="L112" s="147" t="s">
        <v>575</v>
      </c>
      <c r="M112" s="147" t="s">
        <v>124</v>
      </c>
      <c r="N112" s="148">
        <v>15.78</v>
      </c>
      <c r="O112" s="149">
        <v>1</v>
      </c>
      <c r="P112" s="146"/>
      <c r="Q112" s="149">
        <v>1</v>
      </c>
      <c r="R112" s="146"/>
      <c r="S112" s="147" t="s">
        <v>99</v>
      </c>
    </row>
    <row r="113" spans="1:19" x14ac:dyDescent="0.25">
      <c r="A113" s="132" t="s">
        <v>305</v>
      </c>
      <c r="B113" s="132" t="s">
        <v>216</v>
      </c>
      <c r="C113" s="132" t="s">
        <v>298</v>
      </c>
      <c r="D113" s="133">
        <v>23.52</v>
      </c>
      <c r="E113" s="134">
        <v>4</v>
      </c>
      <c r="F113" s="131"/>
      <c r="G113" s="134">
        <v>0</v>
      </c>
      <c r="H113" s="131"/>
      <c r="I113" s="132" t="s">
        <v>99</v>
      </c>
      <c r="K113" s="147" t="s">
        <v>576</v>
      </c>
      <c r="L113" s="147" t="s">
        <v>577</v>
      </c>
      <c r="M113" s="147" t="s">
        <v>124</v>
      </c>
      <c r="N113" s="148">
        <v>10.66</v>
      </c>
      <c r="O113" s="149">
        <v>0</v>
      </c>
      <c r="P113" s="146"/>
      <c r="Q113" s="149">
        <v>0</v>
      </c>
      <c r="R113" s="146" t="s">
        <v>136</v>
      </c>
      <c r="S113" s="147" t="s">
        <v>578</v>
      </c>
    </row>
    <row r="114" spans="1:19" x14ac:dyDescent="0.25">
      <c r="A114" s="132" t="s">
        <v>306</v>
      </c>
      <c r="B114" s="132" t="s">
        <v>218</v>
      </c>
      <c r="C114" s="132" t="s">
        <v>298</v>
      </c>
      <c r="D114" s="133">
        <v>30.76</v>
      </c>
      <c r="E114" s="134">
        <v>5</v>
      </c>
      <c r="F114" s="131"/>
      <c r="G114" s="134">
        <v>5</v>
      </c>
      <c r="H114" s="131"/>
      <c r="I114" s="132" t="s">
        <v>99</v>
      </c>
      <c r="K114" s="147" t="s">
        <v>579</v>
      </c>
      <c r="L114" s="147" t="s">
        <v>580</v>
      </c>
      <c r="M114" s="147" t="s">
        <v>124</v>
      </c>
      <c r="N114" s="148">
        <v>16.16</v>
      </c>
      <c r="O114" s="149">
        <v>1</v>
      </c>
      <c r="P114" s="146"/>
      <c r="Q114" s="149">
        <v>1</v>
      </c>
      <c r="R114" s="146"/>
      <c r="S114" s="147" t="s">
        <v>99</v>
      </c>
    </row>
    <row r="115" spans="1:19" x14ac:dyDescent="0.25">
      <c r="A115" s="132" t="s">
        <v>307</v>
      </c>
      <c r="B115" s="132" t="s">
        <v>220</v>
      </c>
      <c r="C115" s="132" t="s">
        <v>298</v>
      </c>
      <c r="D115" s="133">
        <v>29.96</v>
      </c>
      <c r="E115" s="134">
        <v>5</v>
      </c>
      <c r="F115" s="131"/>
      <c r="G115" s="134">
        <v>0</v>
      </c>
      <c r="H115" s="131"/>
      <c r="I115" s="132" t="s">
        <v>99</v>
      </c>
      <c r="K115" s="147" t="s">
        <v>581</v>
      </c>
      <c r="L115" s="147" t="s">
        <v>582</v>
      </c>
      <c r="M115" s="147" t="s">
        <v>124</v>
      </c>
      <c r="N115" s="148">
        <v>9.5</v>
      </c>
      <c r="O115" s="149">
        <v>1</v>
      </c>
      <c r="P115" s="146"/>
      <c r="Q115" s="149">
        <v>0</v>
      </c>
      <c r="R115" s="146"/>
      <c r="S115" s="147" t="s">
        <v>99</v>
      </c>
    </row>
    <row r="116" spans="1:19" x14ac:dyDescent="0.25">
      <c r="A116" s="132" t="s">
        <v>308</v>
      </c>
      <c r="B116" s="132" t="s">
        <v>223</v>
      </c>
      <c r="C116" s="132" t="s">
        <v>298</v>
      </c>
      <c r="D116" s="133">
        <v>27.32</v>
      </c>
      <c r="E116" s="134">
        <v>5</v>
      </c>
      <c r="F116" s="131"/>
      <c r="G116" s="134">
        <v>5</v>
      </c>
      <c r="H116" s="131"/>
      <c r="I116" s="132" t="s">
        <v>99</v>
      </c>
      <c r="K116" s="147" t="s">
        <v>583</v>
      </c>
      <c r="L116" s="147" t="s">
        <v>584</v>
      </c>
      <c r="M116" s="147" t="s">
        <v>124</v>
      </c>
      <c r="N116" s="148">
        <v>10.66</v>
      </c>
      <c r="O116" s="149">
        <v>1</v>
      </c>
      <c r="P116" s="146"/>
      <c r="Q116" s="149">
        <v>1</v>
      </c>
      <c r="R116" s="146"/>
      <c r="S116" s="147" t="s">
        <v>99</v>
      </c>
    </row>
    <row r="117" spans="1:19" x14ac:dyDescent="0.25">
      <c r="A117" s="132" t="s">
        <v>309</v>
      </c>
      <c r="B117" s="132" t="s">
        <v>225</v>
      </c>
      <c r="C117" s="132" t="s">
        <v>298</v>
      </c>
      <c r="D117" s="133">
        <v>16.82</v>
      </c>
      <c r="E117" s="134">
        <v>2</v>
      </c>
      <c r="F117" s="131"/>
      <c r="G117" s="134">
        <v>1</v>
      </c>
      <c r="H117" s="131" t="s">
        <v>136</v>
      </c>
      <c r="I117" s="132" t="s">
        <v>99</v>
      </c>
      <c r="K117" s="147" t="s">
        <v>585</v>
      </c>
      <c r="L117" s="147" t="s">
        <v>586</v>
      </c>
      <c r="M117" s="147" t="s">
        <v>573</v>
      </c>
      <c r="N117" s="148">
        <v>15.78</v>
      </c>
      <c r="O117" s="149">
        <v>1</v>
      </c>
      <c r="P117" s="146"/>
      <c r="Q117" s="149">
        <v>1</v>
      </c>
      <c r="R117" s="146"/>
      <c r="S117" s="147" t="s">
        <v>99</v>
      </c>
    </row>
    <row r="118" spans="1:19" x14ac:dyDescent="0.25">
      <c r="A118" s="132" t="s">
        <v>310</v>
      </c>
      <c r="B118" s="132" t="s">
        <v>227</v>
      </c>
      <c r="C118" s="132" t="s">
        <v>298</v>
      </c>
      <c r="D118" s="133">
        <v>11</v>
      </c>
      <c r="E118" s="134">
        <v>1</v>
      </c>
      <c r="F118" s="131"/>
      <c r="G118" s="134">
        <v>1</v>
      </c>
      <c r="H118" s="131"/>
      <c r="I118" s="132" t="s">
        <v>99</v>
      </c>
      <c r="K118" s="147" t="s">
        <v>587</v>
      </c>
      <c r="L118" s="147" t="s">
        <v>588</v>
      </c>
      <c r="M118" s="147" t="s">
        <v>573</v>
      </c>
      <c r="N118" s="148">
        <v>10.66</v>
      </c>
      <c r="O118" s="149">
        <v>0</v>
      </c>
      <c r="P118" s="146"/>
      <c r="Q118" s="149">
        <v>1</v>
      </c>
      <c r="R118" s="146"/>
      <c r="S118" s="147" t="s">
        <v>99</v>
      </c>
    </row>
    <row r="119" spans="1:19" x14ac:dyDescent="0.25">
      <c r="A119" s="132" t="s">
        <v>311</v>
      </c>
      <c r="B119" s="132" t="s">
        <v>229</v>
      </c>
      <c r="C119" s="132" t="s">
        <v>298</v>
      </c>
      <c r="D119" s="133">
        <v>22.19</v>
      </c>
      <c r="E119" s="134">
        <v>3</v>
      </c>
      <c r="F119" s="131"/>
      <c r="G119" s="134">
        <v>0</v>
      </c>
      <c r="H119" s="131" t="s">
        <v>136</v>
      </c>
      <c r="I119" s="132" t="s">
        <v>99</v>
      </c>
      <c r="K119" s="147" t="s">
        <v>589</v>
      </c>
      <c r="L119" s="147" t="s">
        <v>590</v>
      </c>
      <c r="M119" s="147" t="s">
        <v>573</v>
      </c>
      <c r="N119" s="148">
        <v>16.16</v>
      </c>
      <c r="O119" s="149">
        <v>1</v>
      </c>
      <c r="P119" s="146"/>
      <c r="Q119" s="149">
        <v>0</v>
      </c>
      <c r="R119" s="146" t="s">
        <v>136</v>
      </c>
      <c r="S119" s="147" t="s">
        <v>591</v>
      </c>
    </row>
    <row r="120" spans="1:19" x14ac:dyDescent="0.25">
      <c r="A120" s="132" t="s">
        <v>312</v>
      </c>
      <c r="B120" s="132" t="s">
        <v>231</v>
      </c>
      <c r="C120" s="132" t="s">
        <v>298</v>
      </c>
      <c r="D120" s="133">
        <v>17.5</v>
      </c>
      <c r="E120" s="134">
        <v>3</v>
      </c>
      <c r="F120" s="131"/>
      <c r="G120" s="134">
        <v>2</v>
      </c>
      <c r="H120" s="131" t="s">
        <v>136</v>
      </c>
      <c r="I120" s="132" t="s">
        <v>99</v>
      </c>
      <c r="K120" s="147" t="s">
        <v>592</v>
      </c>
      <c r="L120" s="147" t="s">
        <v>593</v>
      </c>
      <c r="M120" s="147" t="s">
        <v>573</v>
      </c>
      <c r="N120" s="148">
        <v>9.5</v>
      </c>
      <c r="O120" s="149">
        <v>1</v>
      </c>
      <c r="P120" s="146"/>
      <c r="Q120" s="149">
        <v>1</v>
      </c>
      <c r="R120" s="146"/>
      <c r="S120" s="147" t="s">
        <v>99</v>
      </c>
    </row>
    <row r="121" spans="1:19" x14ac:dyDescent="0.25">
      <c r="A121" s="132" t="s">
        <v>313</v>
      </c>
      <c r="B121" s="132" t="s">
        <v>233</v>
      </c>
      <c r="C121" s="132" t="s">
        <v>298</v>
      </c>
      <c r="D121" s="133">
        <v>15.94</v>
      </c>
      <c r="E121" s="134">
        <v>2</v>
      </c>
      <c r="F121" s="131"/>
      <c r="G121" s="134">
        <v>2</v>
      </c>
      <c r="H121" s="131" t="s">
        <v>136</v>
      </c>
      <c r="I121" s="132" t="s">
        <v>99</v>
      </c>
      <c r="K121" s="147" t="s">
        <v>594</v>
      </c>
      <c r="L121" s="147" t="s">
        <v>595</v>
      </c>
      <c r="M121" s="147" t="s">
        <v>124</v>
      </c>
      <c r="N121" s="148">
        <v>3.84</v>
      </c>
      <c r="O121" s="149">
        <v>0</v>
      </c>
      <c r="P121" s="146"/>
      <c r="Q121" s="149">
        <v>0</v>
      </c>
      <c r="R121" s="146"/>
      <c r="S121" s="147" t="s">
        <v>99</v>
      </c>
    </row>
    <row r="122" spans="1:19" x14ac:dyDescent="0.25">
      <c r="A122" s="132" t="s">
        <v>314</v>
      </c>
      <c r="B122" s="132" t="s">
        <v>315</v>
      </c>
      <c r="C122" s="132" t="s">
        <v>298</v>
      </c>
      <c r="D122" s="133">
        <v>12.25</v>
      </c>
      <c r="E122" s="134">
        <v>2</v>
      </c>
      <c r="F122" s="131"/>
      <c r="G122" s="134">
        <v>0</v>
      </c>
      <c r="H122" s="131" t="s">
        <v>136</v>
      </c>
      <c r="I122" s="132" t="s">
        <v>99</v>
      </c>
      <c r="K122" s="147" t="s">
        <v>596</v>
      </c>
      <c r="L122" s="147" t="s">
        <v>597</v>
      </c>
      <c r="M122" s="147" t="s">
        <v>573</v>
      </c>
      <c r="N122" s="148">
        <v>10.66</v>
      </c>
      <c r="O122" s="149">
        <v>1</v>
      </c>
      <c r="P122" s="146"/>
      <c r="Q122" s="149">
        <v>0</v>
      </c>
      <c r="R122" s="146" t="s">
        <v>136</v>
      </c>
      <c r="S122" s="147"/>
    </row>
    <row r="123" spans="1:19" x14ac:dyDescent="0.25">
      <c r="A123" s="132" t="s">
        <v>316</v>
      </c>
      <c r="B123" s="132" t="s">
        <v>317</v>
      </c>
      <c r="C123" s="132" t="s">
        <v>298</v>
      </c>
      <c r="D123" s="133">
        <v>17.16</v>
      </c>
      <c r="E123" s="134">
        <v>3</v>
      </c>
      <c r="F123" s="131"/>
      <c r="G123" s="134">
        <v>3</v>
      </c>
      <c r="H123" s="131"/>
      <c r="I123" s="132" t="s">
        <v>99</v>
      </c>
      <c r="K123" s="147" t="s">
        <v>598</v>
      </c>
      <c r="L123" s="147" t="s">
        <v>599</v>
      </c>
      <c r="M123" s="147" t="s">
        <v>573</v>
      </c>
      <c r="N123" s="148">
        <v>3.84</v>
      </c>
      <c r="O123" s="149"/>
      <c r="P123" s="146"/>
      <c r="Q123" s="149">
        <v>0</v>
      </c>
      <c r="R123" s="146"/>
      <c r="S123" s="147" t="s">
        <v>99</v>
      </c>
    </row>
    <row r="124" spans="1:19" x14ac:dyDescent="0.25">
      <c r="A124" s="132" t="s">
        <v>318</v>
      </c>
      <c r="B124" s="132" t="s">
        <v>319</v>
      </c>
      <c r="C124" s="132" t="s">
        <v>298</v>
      </c>
      <c r="D124" s="133">
        <v>30.15</v>
      </c>
      <c r="E124" s="134">
        <v>5</v>
      </c>
      <c r="F124" s="131"/>
      <c r="G124" s="134">
        <v>4</v>
      </c>
      <c r="H124" s="131" t="s">
        <v>136</v>
      </c>
      <c r="I124" s="132" t="s">
        <v>99</v>
      </c>
      <c r="K124" s="147" t="s">
        <v>600</v>
      </c>
      <c r="L124" s="147" t="s">
        <v>601</v>
      </c>
      <c r="M124" s="147" t="s">
        <v>570</v>
      </c>
      <c r="N124" s="148">
        <v>19.399999999999999</v>
      </c>
      <c r="O124" s="149"/>
      <c r="P124" s="146"/>
      <c r="Q124" s="149">
        <v>0</v>
      </c>
      <c r="R124" s="146"/>
      <c r="S124" s="147" t="s">
        <v>99</v>
      </c>
    </row>
    <row r="125" spans="1:19" x14ac:dyDescent="0.25">
      <c r="A125" s="132" t="s">
        <v>320</v>
      </c>
      <c r="B125" s="132" t="s">
        <v>321</v>
      </c>
      <c r="C125" s="132" t="s">
        <v>298</v>
      </c>
      <c r="D125" s="133">
        <v>11.17</v>
      </c>
      <c r="E125" s="134">
        <v>1</v>
      </c>
      <c r="F125" s="131"/>
      <c r="G125" s="134">
        <v>2</v>
      </c>
      <c r="H125" s="131" t="s">
        <v>136</v>
      </c>
      <c r="I125" s="132" t="s">
        <v>99</v>
      </c>
      <c r="K125" s="147" t="s">
        <v>602</v>
      </c>
      <c r="L125" s="147" t="s">
        <v>280</v>
      </c>
      <c r="M125" s="147" t="s">
        <v>124</v>
      </c>
      <c r="N125" s="148">
        <v>3.82</v>
      </c>
      <c r="O125" s="149">
        <v>0</v>
      </c>
      <c r="P125" s="146"/>
      <c r="Q125" s="149">
        <v>0</v>
      </c>
      <c r="R125" s="146"/>
      <c r="S125" s="147" t="s">
        <v>99</v>
      </c>
    </row>
    <row r="126" spans="1:19" x14ac:dyDescent="0.25">
      <c r="A126" s="132" t="s">
        <v>322</v>
      </c>
      <c r="B126" s="132" t="s">
        <v>323</v>
      </c>
      <c r="C126" s="132" t="s">
        <v>298</v>
      </c>
      <c r="D126" s="133">
        <v>18.690000000000001</v>
      </c>
      <c r="E126" s="134">
        <v>3</v>
      </c>
      <c r="F126" s="131"/>
      <c r="G126" s="134">
        <v>0</v>
      </c>
      <c r="H126" s="131"/>
      <c r="I126" s="132" t="s">
        <v>99</v>
      </c>
      <c r="K126" s="147" t="s">
        <v>603</v>
      </c>
      <c r="L126" s="147" t="s">
        <v>280</v>
      </c>
      <c r="M126" s="147" t="s">
        <v>573</v>
      </c>
      <c r="N126" s="148">
        <v>3.82</v>
      </c>
      <c r="O126" s="149"/>
      <c r="P126" s="146"/>
      <c r="Q126" s="149">
        <v>0</v>
      </c>
      <c r="R126" s="146"/>
      <c r="S126" s="147" t="s">
        <v>99</v>
      </c>
    </row>
    <row r="127" spans="1:19" x14ac:dyDescent="0.25">
      <c r="A127" s="132" t="s">
        <v>324</v>
      </c>
      <c r="B127" s="132" t="s">
        <v>325</v>
      </c>
      <c r="C127" s="132" t="s">
        <v>326</v>
      </c>
      <c r="D127" s="133">
        <v>17.07</v>
      </c>
      <c r="E127" s="134">
        <v>3</v>
      </c>
      <c r="F127" s="131"/>
      <c r="G127" s="134">
        <v>1</v>
      </c>
      <c r="H127" s="131" t="s">
        <v>136</v>
      </c>
      <c r="I127" s="132" t="s">
        <v>99</v>
      </c>
      <c r="K127" s="147" t="s">
        <v>604</v>
      </c>
      <c r="L127" s="147" t="s">
        <v>283</v>
      </c>
      <c r="M127" s="147" t="s">
        <v>124</v>
      </c>
      <c r="N127" s="148">
        <v>3.82</v>
      </c>
      <c r="O127" s="149"/>
      <c r="P127" s="146"/>
      <c r="Q127" s="149">
        <v>0</v>
      </c>
      <c r="R127" s="146"/>
      <c r="S127" s="147" t="s">
        <v>99</v>
      </c>
    </row>
    <row r="128" spans="1:19" x14ac:dyDescent="0.25">
      <c r="A128" s="132" t="s">
        <v>327</v>
      </c>
      <c r="B128" s="132" t="s">
        <v>328</v>
      </c>
      <c r="C128" s="132" t="s">
        <v>326</v>
      </c>
      <c r="D128" s="133">
        <v>22.88</v>
      </c>
      <c r="E128" s="134">
        <v>3</v>
      </c>
      <c r="F128" s="131"/>
      <c r="G128" s="134">
        <v>1</v>
      </c>
      <c r="H128" s="131" t="s">
        <v>136</v>
      </c>
      <c r="I128" s="132" t="s">
        <v>99</v>
      </c>
      <c r="K128" s="147" t="s">
        <v>605</v>
      </c>
      <c r="L128" s="147" t="s">
        <v>283</v>
      </c>
      <c r="M128" s="147" t="s">
        <v>573</v>
      </c>
      <c r="N128" s="148">
        <v>3.82</v>
      </c>
      <c r="O128" s="149"/>
      <c r="P128" s="146"/>
      <c r="Q128" s="149">
        <v>0</v>
      </c>
      <c r="R128" s="146"/>
      <c r="S128" s="147" t="s">
        <v>99</v>
      </c>
    </row>
    <row r="129" spans="1:19" x14ac:dyDescent="0.25">
      <c r="A129" s="132" t="s">
        <v>329</v>
      </c>
      <c r="B129" s="132" t="s">
        <v>330</v>
      </c>
      <c r="C129" s="132" t="s">
        <v>326</v>
      </c>
      <c r="D129" s="133">
        <v>10.37</v>
      </c>
      <c r="E129" s="134">
        <v>1</v>
      </c>
      <c r="F129" s="131"/>
      <c r="G129" s="134">
        <v>1</v>
      </c>
      <c r="H129" s="131"/>
      <c r="I129" s="132" t="s">
        <v>99</v>
      </c>
    </row>
    <row r="130" spans="1:19" x14ac:dyDescent="0.25">
      <c r="A130" s="132" t="s">
        <v>331</v>
      </c>
      <c r="B130" s="132" t="s">
        <v>332</v>
      </c>
      <c r="C130" s="132" t="s">
        <v>326</v>
      </c>
      <c r="D130" s="133">
        <v>17.940000000000001</v>
      </c>
      <c r="E130" s="134">
        <v>3</v>
      </c>
      <c r="F130" s="131"/>
      <c r="G130" s="134">
        <v>0</v>
      </c>
      <c r="H130" s="131" t="s">
        <v>136</v>
      </c>
      <c r="I130" s="132" t="s">
        <v>99</v>
      </c>
      <c r="K130" s="91" t="s">
        <v>2</v>
      </c>
      <c r="L130" s="1"/>
      <c r="M130" s="1"/>
      <c r="N130" s="163">
        <f>SUM(N109:N128)-N113</f>
        <v>185.33999999999997</v>
      </c>
      <c r="O130" s="164">
        <f>SUM(O109:O128)</f>
        <v>8</v>
      </c>
      <c r="P130" s="1"/>
      <c r="Q130" s="164">
        <f>SUM(Q109:Q128)</f>
        <v>6</v>
      </c>
      <c r="R130" s="1"/>
      <c r="S130" s="1">
        <f>(O130+Q130)/2</f>
        <v>7</v>
      </c>
    </row>
    <row r="131" spans="1:19" x14ac:dyDescent="0.25">
      <c r="A131" s="132" t="s">
        <v>333</v>
      </c>
      <c r="B131" s="132" t="s">
        <v>334</v>
      </c>
      <c r="C131" s="132" t="s">
        <v>326</v>
      </c>
      <c r="D131" s="133">
        <v>23.54</v>
      </c>
      <c r="E131" s="134">
        <v>4</v>
      </c>
      <c r="F131" s="131"/>
      <c r="G131" s="134">
        <v>1</v>
      </c>
      <c r="H131" s="131" t="s">
        <v>136</v>
      </c>
      <c r="I131" s="132" t="s">
        <v>99</v>
      </c>
    </row>
    <row r="132" spans="1:19" ht="18.75" x14ac:dyDescent="0.3">
      <c r="A132" s="132" t="s">
        <v>335</v>
      </c>
      <c r="B132" s="132" t="s">
        <v>336</v>
      </c>
      <c r="C132" s="132" t="s">
        <v>326</v>
      </c>
      <c r="D132" s="133">
        <v>22.54</v>
      </c>
      <c r="E132" s="134">
        <v>3</v>
      </c>
      <c r="F132" s="131"/>
      <c r="G132" s="134">
        <v>1</v>
      </c>
      <c r="H132" s="131" t="s">
        <v>136</v>
      </c>
      <c r="I132" s="132" t="s">
        <v>99</v>
      </c>
      <c r="K132" s="161" t="s">
        <v>606</v>
      </c>
      <c r="L132" s="162"/>
      <c r="M132" s="162"/>
      <c r="N132" s="162"/>
      <c r="O132" s="162"/>
      <c r="P132" s="162"/>
      <c r="Q132" s="162"/>
      <c r="R132" s="162"/>
      <c r="S132" s="162"/>
    </row>
    <row r="133" spans="1:19" x14ac:dyDescent="0.25">
      <c r="A133" s="132" t="s">
        <v>337</v>
      </c>
      <c r="B133" s="132" t="s">
        <v>338</v>
      </c>
      <c r="C133" s="132" t="s">
        <v>326</v>
      </c>
      <c r="D133" s="133">
        <v>22.64</v>
      </c>
      <c r="E133" s="134">
        <v>3</v>
      </c>
      <c r="F133" s="131"/>
      <c r="G133" s="134">
        <v>0</v>
      </c>
      <c r="H133" s="131"/>
      <c r="I133" s="132" t="s">
        <v>99</v>
      </c>
    </row>
    <row r="134" spans="1:19" x14ac:dyDescent="0.25">
      <c r="A134" s="132" t="s">
        <v>339</v>
      </c>
      <c r="B134" s="132" t="s">
        <v>340</v>
      </c>
      <c r="C134" s="132" t="s">
        <v>326</v>
      </c>
      <c r="D134" s="133">
        <v>23.54</v>
      </c>
      <c r="E134" s="134">
        <v>4</v>
      </c>
      <c r="F134" s="131"/>
      <c r="G134" s="134">
        <v>1</v>
      </c>
      <c r="H134" s="131" t="s">
        <v>136</v>
      </c>
      <c r="I134" s="132" t="s">
        <v>99</v>
      </c>
      <c r="K134" s="150" t="s">
        <v>130</v>
      </c>
      <c r="L134" s="150" t="s">
        <v>131</v>
      </c>
      <c r="M134" s="150" t="s">
        <v>132</v>
      </c>
      <c r="N134" s="150" t="s">
        <v>10</v>
      </c>
      <c r="O134" s="150" t="s">
        <v>133</v>
      </c>
      <c r="P134" s="150" t="s">
        <v>134</v>
      </c>
      <c r="Q134" s="150" t="s">
        <v>135</v>
      </c>
      <c r="R134" s="150" t="s">
        <v>136</v>
      </c>
      <c r="S134" s="150" t="s">
        <v>98</v>
      </c>
    </row>
    <row r="135" spans="1:19" x14ac:dyDescent="0.25">
      <c r="A135" s="132" t="s">
        <v>341</v>
      </c>
      <c r="B135" s="132" t="s">
        <v>342</v>
      </c>
      <c r="C135" s="132" t="s">
        <v>326</v>
      </c>
      <c r="D135" s="133">
        <v>10.89</v>
      </c>
      <c r="E135" s="134">
        <v>1</v>
      </c>
      <c r="F135" s="131"/>
      <c r="G135" s="134">
        <v>1</v>
      </c>
      <c r="H135" s="131"/>
      <c r="I135" s="132" t="s">
        <v>99</v>
      </c>
    </row>
    <row r="136" spans="1:19" x14ac:dyDescent="0.25">
      <c r="A136" s="132" t="s">
        <v>343</v>
      </c>
      <c r="B136" s="132" t="s">
        <v>344</v>
      </c>
      <c r="C136" s="132" t="s">
        <v>326</v>
      </c>
      <c r="D136" s="133">
        <v>29.96</v>
      </c>
      <c r="E136" s="134">
        <v>5</v>
      </c>
      <c r="F136" s="131"/>
      <c r="G136" s="134">
        <v>0</v>
      </c>
      <c r="H136" s="131"/>
      <c r="I136" s="132" t="s">
        <v>99</v>
      </c>
      <c r="K136" s="152" t="s">
        <v>607</v>
      </c>
      <c r="L136" s="152" t="s">
        <v>176</v>
      </c>
      <c r="M136" s="152" t="s">
        <v>124</v>
      </c>
      <c r="N136" s="153">
        <v>12.03</v>
      </c>
      <c r="O136" s="154">
        <v>1</v>
      </c>
      <c r="P136" s="151"/>
      <c r="Q136" s="154">
        <v>0</v>
      </c>
      <c r="R136" s="151"/>
      <c r="S136" s="152" t="s">
        <v>99</v>
      </c>
    </row>
    <row r="137" spans="1:19" x14ac:dyDescent="0.25">
      <c r="A137" s="132" t="s">
        <v>345</v>
      </c>
      <c r="B137" s="132" t="s">
        <v>346</v>
      </c>
      <c r="C137" s="132" t="s">
        <v>326</v>
      </c>
      <c r="D137" s="133">
        <v>48.57</v>
      </c>
      <c r="E137" s="134">
        <v>8</v>
      </c>
      <c r="F137" s="131"/>
      <c r="G137" s="134">
        <v>7</v>
      </c>
      <c r="H137" s="131"/>
      <c r="I137" s="132" t="s">
        <v>99</v>
      </c>
      <c r="K137" s="152" t="s">
        <v>608</v>
      </c>
      <c r="L137" s="152" t="s">
        <v>178</v>
      </c>
      <c r="M137" s="152" t="s">
        <v>124</v>
      </c>
      <c r="N137" s="153">
        <v>11.95</v>
      </c>
      <c r="O137" s="154">
        <v>1</v>
      </c>
      <c r="P137" s="151"/>
      <c r="Q137" s="154">
        <v>0</v>
      </c>
      <c r="R137" s="151"/>
      <c r="S137" s="152" t="s">
        <v>99</v>
      </c>
    </row>
    <row r="138" spans="1:19" x14ac:dyDescent="0.25">
      <c r="A138" s="132" t="s">
        <v>347</v>
      </c>
      <c r="B138" s="132" t="s">
        <v>348</v>
      </c>
      <c r="C138" s="132" t="s">
        <v>326</v>
      </c>
      <c r="D138" s="133">
        <v>27.87</v>
      </c>
      <c r="E138" s="134">
        <v>4</v>
      </c>
      <c r="F138" s="131"/>
      <c r="G138" s="134">
        <v>2</v>
      </c>
      <c r="H138" s="131" t="s">
        <v>136</v>
      </c>
      <c r="I138" s="132" t="s">
        <v>99</v>
      </c>
      <c r="K138" s="152" t="s">
        <v>609</v>
      </c>
      <c r="L138" s="152" t="s">
        <v>180</v>
      </c>
      <c r="M138" s="152" t="s">
        <v>124</v>
      </c>
      <c r="N138" s="153">
        <v>17.04</v>
      </c>
      <c r="O138" s="154">
        <v>0</v>
      </c>
      <c r="P138" s="151"/>
      <c r="Q138" s="154">
        <v>0</v>
      </c>
      <c r="R138" s="151" t="s">
        <v>136</v>
      </c>
      <c r="S138" s="152" t="s">
        <v>255</v>
      </c>
    </row>
    <row r="139" spans="1:19" x14ac:dyDescent="0.25">
      <c r="A139" s="132" t="s">
        <v>349</v>
      </c>
      <c r="B139" s="132" t="s">
        <v>350</v>
      </c>
      <c r="C139" s="132" t="s">
        <v>326</v>
      </c>
      <c r="D139" s="133">
        <v>24.2</v>
      </c>
      <c r="E139" s="134">
        <v>4</v>
      </c>
      <c r="F139" s="131"/>
      <c r="G139" s="134">
        <v>3</v>
      </c>
      <c r="H139" s="131" t="s">
        <v>136</v>
      </c>
      <c r="I139" s="132" t="s">
        <v>99</v>
      </c>
      <c r="K139" s="152" t="s">
        <v>610</v>
      </c>
      <c r="L139" s="152" t="s">
        <v>182</v>
      </c>
      <c r="M139" s="152" t="s">
        <v>124</v>
      </c>
      <c r="N139" s="153">
        <v>17.04</v>
      </c>
      <c r="O139" s="154">
        <v>2</v>
      </c>
      <c r="P139" s="151" t="s">
        <v>136</v>
      </c>
      <c r="Q139" s="154">
        <v>1</v>
      </c>
      <c r="R139" s="151" t="s">
        <v>136</v>
      </c>
      <c r="S139" s="152" t="s">
        <v>99</v>
      </c>
    </row>
    <row r="140" spans="1:19" x14ac:dyDescent="0.25">
      <c r="A140" s="132" t="s">
        <v>351</v>
      </c>
      <c r="B140" s="132" t="s">
        <v>352</v>
      </c>
      <c r="C140" s="132" t="s">
        <v>326</v>
      </c>
      <c r="D140" s="133">
        <v>24.2</v>
      </c>
      <c r="E140" s="134">
        <v>4</v>
      </c>
      <c r="F140" s="131"/>
      <c r="G140" s="134">
        <v>0</v>
      </c>
      <c r="H140" s="131"/>
      <c r="I140" s="132" t="s">
        <v>99</v>
      </c>
      <c r="K140" s="152" t="s">
        <v>611</v>
      </c>
      <c r="L140" s="152" t="s">
        <v>184</v>
      </c>
      <c r="M140" s="152" t="s">
        <v>124</v>
      </c>
      <c r="N140" s="153">
        <v>17.04</v>
      </c>
      <c r="O140" s="154">
        <v>2</v>
      </c>
      <c r="P140" s="151"/>
      <c r="Q140" s="154">
        <v>1</v>
      </c>
      <c r="R140" s="151" t="s">
        <v>136</v>
      </c>
      <c r="S140" s="152" t="s">
        <v>99</v>
      </c>
    </row>
    <row r="141" spans="1:19" x14ac:dyDescent="0.25">
      <c r="A141" s="132" t="s">
        <v>353</v>
      </c>
      <c r="B141" s="132" t="s">
        <v>354</v>
      </c>
      <c r="C141" s="132" t="s">
        <v>326</v>
      </c>
      <c r="D141" s="133">
        <v>22.94</v>
      </c>
      <c r="E141" s="134">
        <v>4</v>
      </c>
      <c r="F141" s="131"/>
      <c r="G141" s="134">
        <v>0</v>
      </c>
      <c r="H141" s="131"/>
      <c r="I141" s="132" t="s">
        <v>99</v>
      </c>
      <c r="K141" s="152" t="s">
        <v>612</v>
      </c>
      <c r="L141" s="152" t="s">
        <v>186</v>
      </c>
      <c r="M141" s="152" t="s">
        <v>124</v>
      </c>
      <c r="N141" s="153">
        <v>17.04</v>
      </c>
      <c r="O141" s="154">
        <v>2</v>
      </c>
      <c r="P141" s="151"/>
      <c r="Q141" s="154">
        <v>1</v>
      </c>
      <c r="R141" s="151" t="s">
        <v>136</v>
      </c>
      <c r="S141" s="152" t="s">
        <v>99</v>
      </c>
    </row>
    <row r="142" spans="1:19" x14ac:dyDescent="0.25">
      <c r="A142" s="132" t="s">
        <v>355</v>
      </c>
      <c r="B142" s="132" t="s">
        <v>356</v>
      </c>
      <c r="C142" s="132" t="s">
        <v>326</v>
      </c>
      <c r="D142" s="133">
        <v>11.63</v>
      </c>
      <c r="E142" s="134">
        <v>2</v>
      </c>
      <c r="F142" s="131"/>
      <c r="G142" s="134">
        <v>0</v>
      </c>
      <c r="H142" s="131" t="s">
        <v>136</v>
      </c>
      <c r="I142" s="132" t="s">
        <v>99</v>
      </c>
      <c r="K142" s="152" t="s">
        <v>613</v>
      </c>
      <c r="L142" s="152" t="s">
        <v>188</v>
      </c>
      <c r="M142" s="152" t="s">
        <v>124</v>
      </c>
      <c r="N142" s="153">
        <v>17.59</v>
      </c>
      <c r="O142" s="154">
        <v>2</v>
      </c>
      <c r="P142" s="151"/>
      <c r="Q142" s="154">
        <v>1</v>
      </c>
      <c r="R142" s="151" t="s">
        <v>136</v>
      </c>
      <c r="S142" s="152" t="s">
        <v>99</v>
      </c>
    </row>
    <row r="143" spans="1:19" x14ac:dyDescent="0.25">
      <c r="A143" s="132" t="s">
        <v>357</v>
      </c>
      <c r="B143" s="132" t="s">
        <v>358</v>
      </c>
      <c r="C143" s="132" t="s">
        <v>326</v>
      </c>
      <c r="D143" s="133">
        <v>17.82</v>
      </c>
      <c r="E143" s="134">
        <v>3</v>
      </c>
      <c r="F143" s="131"/>
      <c r="G143" s="134">
        <v>1</v>
      </c>
      <c r="H143" s="131" t="s">
        <v>136</v>
      </c>
      <c r="I143" s="132" t="s">
        <v>99</v>
      </c>
      <c r="K143" s="152" t="s">
        <v>614</v>
      </c>
      <c r="L143" s="152" t="s">
        <v>190</v>
      </c>
      <c r="M143" s="152" t="s">
        <v>124</v>
      </c>
      <c r="N143" s="153">
        <v>17.59</v>
      </c>
      <c r="O143" s="154">
        <v>2</v>
      </c>
      <c r="P143" s="151"/>
      <c r="Q143" s="154">
        <v>2</v>
      </c>
      <c r="R143" s="151"/>
      <c r="S143" s="152" t="s">
        <v>99</v>
      </c>
    </row>
    <row r="144" spans="1:19" x14ac:dyDescent="0.25">
      <c r="A144" s="132" t="s">
        <v>359</v>
      </c>
      <c r="B144" s="132" t="s">
        <v>360</v>
      </c>
      <c r="C144" s="132" t="s">
        <v>326</v>
      </c>
      <c r="D144" s="133">
        <v>21.22</v>
      </c>
      <c r="E144" s="134">
        <v>3</v>
      </c>
      <c r="F144" s="131"/>
      <c r="G144" s="134">
        <v>2</v>
      </c>
      <c r="H144" s="131" t="s">
        <v>136</v>
      </c>
      <c r="I144" s="132" t="s">
        <v>99</v>
      </c>
      <c r="K144" s="152" t="s">
        <v>615</v>
      </c>
      <c r="L144" s="152" t="s">
        <v>192</v>
      </c>
      <c r="M144" s="152" t="s">
        <v>124</v>
      </c>
      <c r="N144" s="153">
        <v>17.03</v>
      </c>
      <c r="O144" s="154">
        <v>2</v>
      </c>
      <c r="P144" s="151"/>
      <c r="Q144" s="154">
        <v>1</v>
      </c>
      <c r="R144" s="151" t="s">
        <v>136</v>
      </c>
      <c r="S144" s="152" t="s">
        <v>99</v>
      </c>
    </row>
    <row r="145" spans="1:19" x14ac:dyDescent="0.25">
      <c r="A145" s="132" t="s">
        <v>361</v>
      </c>
      <c r="B145" s="132" t="s">
        <v>362</v>
      </c>
      <c r="C145" s="132" t="s">
        <v>326</v>
      </c>
      <c r="D145" s="133">
        <v>17.5</v>
      </c>
      <c r="E145" s="134">
        <v>3</v>
      </c>
      <c r="F145" s="131"/>
      <c r="G145" s="134">
        <v>1</v>
      </c>
      <c r="H145" s="131" t="s">
        <v>136</v>
      </c>
      <c r="I145" s="132" t="s">
        <v>99</v>
      </c>
      <c r="K145" s="152" t="s">
        <v>616</v>
      </c>
      <c r="L145" s="152" t="s">
        <v>194</v>
      </c>
      <c r="M145" s="152" t="s">
        <v>124</v>
      </c>
      <c r="N145" s="153">
        <v>17.03</v>
      </c>
      <c r="O145" s="154">
        <v>2</v>
      </c>
      <c r="P145" s="151"/>
      <c r="Q145" s="154">
        <v>1</v>
      </c>
      <c r="R145" s="151" t="s">
        <v>136</v>
      </c>
      <c r="S145" s="152" t="s">
        <v>99</v>
      </c>
    </row>
    <row r="146" spans="1:19" x14ac:dyDescent="0.25">
      <c r="A146" s="132" t="s">
        <v>363</v>
      </c>
      <c r="B146" s="132" t="s">
        <v>364</v>
      </c>
      <c r="C146" s="132" t="s">
        <v>326</v>
      </c>
      <c r="D146" s="133">
        <v>17.7</v>
      </c>
      <c r="E146" s="134">
        <v>3</v>
      </c>
      <c r="F146" s="131"/>
      <c r="G146" s="134">
        <v>0</v>
      </c>
      <c r="H146" s="131"/>
      <c r="I146" s="132" t="s">
        <v>99</v>
      </c>
      <c r="K146" s="152" t="s">
        <v>617</v>
      </c>
      <c r="L146" s="152" t="s">
        <v>196</v>
      </c>
      <c r="M146" s="152" t="s">
        <v>124</v>
      </c>
      <c r="N146" s="153">
        <v>16.82</v>
      </c>
      <c r="O146" s="154">
        <v>2</v>
      </c>
      <c r="P146" s="151"/>
      <c r="Q146" s="154">
        <v>1</v>
      </c>
      <c r="R146" s="151"/>
      <c r="S146" s="152" t="s">
        <v>99</v>
      </c>
    </row>
    <row r="147" spans="1:19" x14ac:dyDescent="0.25">
      <c r="A147" s="132" t="s">
        <v>365</v>
      </c>
      <c r="B147" s="132" t="s">
        <v>366</v>
      </c>
      <c r="C147" s="132" t="s">
        <v>124</v>
      </c>
      <c r="D147" s="133">
        <v>36.5</v>
      </c>
      <c r="E147" s="134">
        <v>0</v>
      </c>
      <c r="F147" s="131"/>
      <c r="G147" s="134">
        <v>0</v>
      </c>
      <c r="H147" s="131" t="s">
        <v>136</v>
      </c>
      <c r="I147" s="132" t="s">
        <v>367</v>
      </c>
      <c r="K147" s="152" t="s">
        <v>618</v>
      </c>
      <c r="L147" s="152" t="s">
        <v>198</v>
      </c>
      <c r="M147" s="152" t="s">
        <v>124</v>
      </c>
      <c r="N147" s="153">
        <v>18.29</v>
      </c>
      <c r="O147" s="154">
        <v>2</v>
      </c>
      <c r="P147" s="151"/>
      <c r="Q147" s="154">
        <v>0</v>
      </c>
      <c r="R147" s="151" t="s">
        <v>136</v>
      </c>
      <c r="S147" s="152" t="s">
        <v>619</v>
      </c>
    </row>
    <row r="148" spans="1:19" x14ac:dyDescent="0.25">
      <c r="A148" s="132" t="s">
        <v>368</v>
      </c>
      <c r="B148" s="132" t="s">
        <v>369</v>
      </c>
      <c r="C148" s="132" t="s">
        <v>124</v>
      </c>
      <c r="D148" s="133">
        <v>2.2999999999999998</v>
      </c>
      <c r="E148" s="134"/>
      <c r="F148" s="131"/>
      <c r="G148" s="134">
        <v>0</v>
      </c>
      <c r="H148" s="131"/>
      <c r="I148" s="132" t="s">
        <v>99</v>
      </c>
      <c r="K148" s="152" t="s">
        <v>620</v>
      </c>
      <c r="L148" s="152" t="s">
        <v>200</v>
      </c>
      <c r="M148" s="152" t="s">
        <v>124</v>
      </c>
      <c r="N148" s="153">
        <v>11.95</v>
      </c>
      <c r="O148" s="154">
        <v>0</v>
      </c>
      <c r="P148" s="151"/>
      <c r="Q148" s="154">
        <v>0</v>
      </c>
      <c r="R148" s="151" t="s">
        <v>136</v>
      </c>
      <c r="S148" s="152" t="s">
        <v>235</v>
      </c>
    </row>
    <row r="149" spans="1:19" x14ac:dyDescent="0.25">
      <c r="A149" s="132" t="s">
        <v>370</v>
      </c>
      <c r="B149" s="132" t="s">
        <v>371</v>
      </c>
      <c r="C149" s="132" t="s">
        <v>124</v>
      </c>
      <c r="D149" s="133">
        <v>30.32</v>
      </c>
      <c r="E149" s="134"/>
      <c r="F149" s="131"/>
      <c r="G149" s="134">
        <v>0</v>
      </c>
      <c r="H149" s="131"/>
      <c r="I149" s="132" t="s">
        <v>372</v>
      </c>
      <c r="K149" s="152" t="s">
        <v>621</v>
      </c>
      <c r="L149" s="152" t="s">
        <v>622</v>
      </c>
      <c r="M149" s="152" t="s">
        <v>124</v>
      </c>
      <c r="N149" s="153">
        <v>12.03</v>
      </c>
      <c r="O149" s="154">
        <v>0</v>
      </c>
      <c r="P149" s="151"/>
      <c r="Q149" s="154">
        <v>0</v>
      </c>
      <c r="R149" s="151" t="s">
        <v>136</v>
      </c>
      <c r="S149" s="152" t="s">
        <v>623</v>
      </c>
    </row>
    <row r="150" spans="1:19" x14ac:dyDescent="0.25">
      <c r="A150" s="132" t="s">
        <v>373</v>
      </c>
      <c r="B150" s="132" t="s">
        <v>374</v>
      </c>
      <c r="C150" s="132" t="s">
        <v>124</v>
      </c>
      <c r="D150" s="133">
        <v>40.26</v>
      </c>
      <c r="E150" s="134"/>
      <c r="F150" s="131"/>
      <c r="G150" s="134">
        <v>0</v>
      </c>
      <c r="H150" s="131"/>
      <c r="I150" s="132" t="s">
        <v>372</v>
      </c>
      <c r="K150" s="152" t="s">
        <v>624</v>
      </c>
      <c r="L150" s="152" t="s">
        <v>625</v>
      </c>
      <c r="M150" s="152" t="s">
        <v>150</v>
      </c>
      <c r="N150" s="153">
        <v>14.55</v>
      </c>
      <c r="O150" s="154">
        <v>0</v>
      </c>
      <c r="P150" s="151"/>
      <c r="Q150" s="154">
        <v>0</v>
      </c>
      <c r="R150" s="151" t="s">
        <v>136</v>
      </c>
      <c r="S150" s="152" t="s">
        <v>626</v>
      </c>
    </row>
    <row r="151" spans="1:19" x14ac:dyDescent="0.25">
      <c r="A151" s="132" t="s">
        <v>375</v>
      </c>
      <c r="B151" s="132" t="s">
        <v>376</v>
      </c>
      <c r="C151" s="132" t="s">
        <v>124</v>
      </c>
      <c r="D151" s="133">
        <v>28.36</v>
      </c>
      <c r="E151" s="134">
        <v>0</v>
      </c>
      <c r="F151" s="131"/>
      <c r="G151" s="134">
        <v>0</v>
      </c>
      <c r="H151" s="131"/>
      <c r="I151" s="132" t="s">
        <v>377</v>
      </c>
      <c r="K151" s="152" t="s">
        <v>627</v>
      </c>
      <c r="L151" s="152" t="s">
        <v>202</v>
      </c>
      <c r="M151" s="152" t="s">
        <v>150</v>
      </c>
      <c r="N151" s="153">
        <v>12.03</v>
      </c>
      <c r="O151" s="154">
        <v>1</v>
      </c>
      <c r="P151" s="151"/>
      <c r="Q151" s="154">
        <v>1</v>
      </c>
      <c r="R151" s="151"/>
      <c r="S151" s="152" t="s">
        <v>99</v>
      </c>
    </row>
    <row r="152" spans="1:19" x14ac:dyDescent="0.25">
      <c r="A152" s="132" t="s">
        <v>378</v>
      </c>
      <c r="B152" s="132" t="s">
        <v>379</v>
      </c>
      <c r="C152" s="132" t="s">
        <v>124</v>
      </c>
      <c r="D152" s="133">
        <v>48</v>
      </c>
      <c r="E152" s="134">
        <v>0</v>
      </c>
      <c r="F152" s="131"/>
      <c r="G152" s="134">
        <v>0</v>
      </c>
      <c r="H152" s="131"/>
      <c r="I152" s="132" t="s">
        <v>380</v>
      </c>
      <c r="K152" s="152" t="s">
        <v>628</v>
      </c>
      <c r="L152" s="152" t="s">
        <v>204</v>
      </c>
      <c r="M152" s="152" t="s">
        <v>150</v>
      </c>
      <c r="N152" s="153">
        <v>11.95</v>
      </c>
      <c r="O152" s="154">
        <v>0</v>
      </c>
      <c r="P152" s="151"/>
      <c r="Q152" s="154">
        <v>0</v>
      </c>
      <c r="R152" s="151" t="s">
        <v>136</v>
      </c>
      <c r="S152" s="152" t="s">
        <v>143</v>
      </c>
    </row>
    <row r="153" spans="1:19" x14ac:dyDescent="0.25">
      <c r="A153" s="132" t="s">
        <v>381</v>
      </c>
      <c r="B153" s="132" t="s">
        <v>237</v>
      </c>
      <c r="C153" s="132" t="s">
        <v>124</v>
      </c>
      <c r="D153" s="133">
        <v>17.45</v>
      </c>
      <c r="E153" s="134"/>
      <c r="F153" s="131"/>
      <c r="G153" s="134">
        <v>0</v>
      </c>
      <c r="H153" s="131"/>
      <c r="I153" s="132" t="s">
        <v>238</v>
      </c>
      <c r="K153" s="152" t="s">
        <v>629</v>
      </c>
      <c r="L153" s="152" t="s">
        <v>206</v>
      </c>
      <c r="M153" s="152" t="s">
        <v>150</v>
      </c>
      <c r="N153" s="153">
        <v>17.04</v>
      </c>
      <c r="O153" s="154">
        <v>0</v>
      </c>
      <c r="P153" s="151"/>
      <c r="Q153" s="154">
        <v>0</v>
      </c>
      <c r="R153" s="151" t="s">
        <v>136</v>
      </c>
      <c r="S153" s="152" t="s">
        <v>255</v>
      </c>
    </row>
    <row r="154" spans="1:19" x14ac:dyDescent="0.25">
      <c r="A154" s="132" t="s">
        <v>382</v>
      </c>
      <c r="B154" s="132" t="s">
        <v>237</v>
      </c>
      <c r="C154" s="132" t="s">
        <v>298</v>
      </c>
      <c r="D154" s="133">
        <v>9.3800000000000008</v>
      </c>
      <c r="E154" s="134">
        <v>0</v>
      </c>
      <c r="F154" s="131"/>
      <c r="G154" s="134">
        <v>0</v>
      </c>
      <c r="H154" s="131"/>
      <c r="I154" s="132" t="s">
        <v>238</v>
      </c>
      <c r="K154" s="152" t="s">
        <v>630</v>
      </c>
      <c r="L154" s="152" t="s">
        <v>208</v>
      </c>
      <c r="M154" s="152" t="s">
        <v>150</v>
      </c>
      <c r="N154" s="153">
        <v>17.04</v>
      </c>
      <c r="O154" s="154">
        <v>2</v>
      </c>
      <c r="P154" s="151"/>
      <c r="Q154" s="154">
        <v>1</v>
      </c>
      <c r="R154" s="151"/>
      <c r="S154" s="152" t="s">
        <v>99</v>
      </c>
    </row>
    <row r="155" spans="1:19" x14ac:dyDescent="0.25">
      <c r="A155" s="132" t="s">
        <v>383</v>
      </c>
      <c r="B155" s="132" t="s">
        <v>237</v>
      </c>
      <c r="C155" s="132" t="s">
        <v>326</v>
      </c>
      <c r="D155" s="133">
        <v>8.86</v>
      </c>
      <c r="E155" s="134">
        <v>0</v>
      </c>
      <c r="F155" s="131"/>
      <c r="G155" s="134">
        <v>0</v>
      </c>
      <c r="H155" s="131"/>
      <c r="I155" s="132" t="s">
        <v>238</v>
      </c>
      <c r="K155" s="152" t="s">
        <v>631</v>
      </c>
      <c r="L155" s="152" t="s">
        <v>210</v>
      </c>
      <c r="M155" s="152" t="s">
        <v>150</v>
      </c>
      <c r="N155" s="153">
        <v>17.04</v>
      </c>
      <c r="O155" s="154">
        <v>2</v>
      </c>
      <c r="P155" s="151"/>
      <c r="Q155" s="154">
        <v>1</v>
      </c>
      <c r="R155" s="151" t="s">
        <v>136</v>
      </c>
      <c r="S155" s="152" t="s">
        <v>99</v>
      </c>
    </row>
    <row r="156" spans="1:19" x14ac:dyDescent="0.25">
      <c r="A156" s="132" t="s">
        <v>384</v>
      </c>
      <c r="B156" s="132" t="s">
        <v>241</v>
      </c>
      <c r="C156" s="132" t="s">
        <v>298</v>
      </c>
      <c r="D156" s="133">
        <v>9.3800000000000008</v>
      </c>
      <c r="E156" s="134"/>
      <c r="F156" s="131"/>
      <c r="G156" s="134">
        <v>0</v>
      </c>
      <c r="H156" s="131"/>
      <c r="I156" s="132" t="s">
        <v>238</v>
      </c>
      <c r="K156" s="152" t="s">
        <v>632</v>
      </c>
      <c r="L156" s="152" t="s">
        <v>212</v>
      </c>
      <c r="M156" s="152" t="s">
        <v>150</v>
      </c>
      <c r="N156" s="153">
        <v>17.04</v>
      </c>
      <c r="O156" s="154">
        <v>2</v>
      </c>
      <c r="P156" s="151"/>
      <c r="Q156" s="154">
        <v>0</v>
      </c>
      <c r="R156" s="151"/>
      <c r="S156" s="152" t="s">
        <v>99</v>
      </c>
    </row>
    <row r="157" spans="1:19" x14ac:dyDescent="0.25">
      <c r="A157" s="132" t="s">
        <v>385</v>
      </c>
      <c r="B157" s="132" t="s">
        <v>241</v>
      </c>
      <c r="C157" s="132" t="s">
        <v>326</v>
      </c>
      <c r="D157" s="133">
        <v>8.86</v>
      </c>
      <c r="E157" s="134">
        <v>0</v>
      </c>
      <c r="F157" s="131"/>
      <c r="G157" s="134">
        <v>0</v>
      </c>
      <c r="H157" s="131"/>
      <c r="I157" s="132" t="s">
        <v>238</v>
      </c>
      <c r="K157" s="152" t="s">
        <v>633</v>
      </c>
      <c r="L157" s="152" t="s">
        <v>214</v>
      </c>
      <c r="M157" s="152" t="s">
        <v>150</v>
      </c>
      <c r="N157" s="153">
        <v>17.59</v>
      </c>
      <c r="O157" s="154">
        <v>2</v>
      </c>
      <c r="P157" s="151"/>
      <c r="Q157" s="154">
        <v>1</v>
      </c>
      <c r="R157" s="151" t="s">
        <v>136</v>
      </c>
      <c r="S157" s="152" t="s">
        <v>99</v>
      </c>
    </row>
    <row r="158" spans="1:19" x14ac:dyDescent="0.25">
      <c r="A158" s="132" t="s">
        <v>386</v>
      </c>
      <c r="B158" s="132" t="s">
        <v>245</v>
      </c>
      <c r="C158" s="132" t="s">
        <v>298</v>
      </c>
      <c r="D158" s="133">
        <v>29.35</v>
      </c>
      <c r="E158" s="134">
        <v>0</v>
      </c>
      <c r="F158" s="131"/>
      <c r="G158" s="134">
        <v>0</v>
      </c>
      <c r="H158" s="131"/>
      <c r="I158" s="132" t="s">
        <v>242</v>
      </c>
      <c r="K158" s="152" t="s">
        <v>634</v>
      </c>
      <c r="L158" s="152" t="s">
        <v>216</v>
      </c>
      <c r="M158" s="152" t="s">
        <v>150</v>
      </c>
      <c r="N158" s="153">
        <v>17.59</v>
      </c>
      <c r="O158" s="154">
        <v>2</v>
      </c>
      <c r="P158" s="151"/>
      <c r="Q158" s="154">
        <v>1</v>
      </c>
      <c r="R158" s="151" t="s">
        <v>136</v>
      </c>
      <c r="S158" s="152" t="s">
        <v>99</v>
      </c>
    </row>
    <row r="159" spans="1:19" x14ac:dyDescent="0.25">
      <c r="A159" s="132" t="s">
        <v>387</v>
      </c>
      <c r="B159" s="132" t="s">
        <v>245</v>
      </c>
      <c r="C159" s="132" t="s">
        <v>326</v>
      </c>
      <c r="D159" s="133">
        <v>26.64</v>
      </c>
      <c r="E159" s="134">
        <v>0</v>
      </c>
      <c r="F159" s="131"/>
      <c r="G159" s="134">
        <v>0</v>
      </c>
      <c r="H159" s="131"/>
      <c r="I159" s="132" t="s">
        <v>242</v>
      </c>
      <c r="K159" s="152" t="s">
        <v>635</v>
      </c>
      <c r="L159" s="152" t="s">
        <v>218</v>
      </c>
      <c r="M159" s="152" t="s">
        <v>150</v>
      </c>
      <c r="N159" s="153">
        <v>17.03</v>
      </c>
      <c r="O159" s="154">
        <v>2</v>
      </c>
      <c r="P159" s="151"/>
      <c r="Q159" s="154">
        <v>1</v>
      </c>
      <c r="R159" s="151" t="s">
        <v>136</v>
      </c>
      <c r="S159" s="152" t="s">
        <v>99</v>
      </c>
    </row>
    <row r="160" spans="1:19" x14ac:dyDescent="0.25">
      <c r="A160" s="132" t="s">
        <v>388</v>
      </c>
      <c r="B160" s="132" t="s">
        <v>247</v>
      </c>
      <c r="C160" s="132" t="s">
        <v>298</v>
      </c>
      <c r="D160" s="133">
        <v>38.46</v>
      </c>
      <c r="E160" s="134"/>
      <c r="F160" s="131"/>
      <c r="G160" s="134">
        <v>0</v>
      </c>
      <c r="H160" s="131"/>
      <c r="I160" s="132" t="s">
        <v>99</v>
      </c>
      <c r="K160" s="152" t="s">
        <v>636</v>
      </c>
      <c r="L160" s="152" t="s">
        <v>220</v>
      </c>
      <c r="M160" s="152" t="s">
        <v>150</v>
      </c>
      <c r="N160" s="153">
        <v>17.03</v>
      </c>
      <c r="O160" s="154">
        <v>2</v>
      </c>
      <c r="P160" s="151"/>
      <c r="Q160" s="154">
        <v>1</v>
      </c>
      <c r="R160" s="151" t="s">
        <v>136</v>
      </c>
      <c r="S160" s="152" t="s">
        <v>99</v>
      </c>
    </row>
    <row r="161" spans="1:19" x14ac:dyDescent="0.25">
      <c r="A161" s="132" t="s">
        <v>389</v>
      </c>
      <c r="B161" s="132" t="s">
        <v>247</v>
      </c>
      <c r="C161" s="132" t="s">
        <v>326</v>
      </c>
      <c r="D161" s="133">
        <v>49.29</v>
      </c>
      <c r="E161" s="134"/>
      <c r="F161" s="131"/>
      <c r="G161" s="134">
        <v>0</v>
      </c>
      <c r="H161" s="131"/>
      <c r="I161" s="132" t="s">
        <v>99</v>
      </c>
      <c r="K161" s="152" t="s">
        <v>637</v>
      </c>
      <c r="L161" s="152" t="s">
        <v>223</v>
      </c>
      <c r="M161" s="152" t="s">
        <v>150</v>
      </c>
      <c r="N161" s="153">
        <v>16.82</v>
      </c>
      <c r="O161" s="154">
        <v>2</v>
      </c>
      <c r="P161" s="151"/>
      <c r="Q161" s="154">
        <v>0</v>
      </c>
      <c r="R161" s="151" t="s">
        <v>136</v>
      </c>
      <c r="S161" s="152" t="s">
        <v>99</v>
      </c>
    </row>
    <row r="162" spans="1:19" x14ac:dyDescent="0.25">
      <c r="A162" s="132" t="s">
        <v>390</v>
      </c>
      <c r="B162" s="132" t="s">
        <v>391</v>
      </c>
      <c r="C162" s="132" t="s">
        <v>124</v>
      </c>
      <c r="D162" s="133">
        <v>69.28</v>
      </c>
      <c r="E162" s="134"/>
      <c r="F162" s="131"/>
      <c r="G162" s="134">
        <v>0</v>
      </c>
      <c r="H162" s="131"/>
      <c r="I162" s="132" t="s">
        <v>258</v>
      </c>
      <c r="K162" s="152" t="s">
        <v>638</v>
      </c>
      <c r="L162" s="152" t="s">
        <v>225</v>
      </c>
      <c r="M162" s="152" t="s">
        <v>150</v>
      </c>
      <c r="N162" s="153">
        <v>18.29</v>
      </c>
      <c r="O162" s="154">
        <v>0</v>
      </c>
      <c r="P162" s="151"/>
      <c r="Q162" s="154">
        <v>0</v>
      </c>
      <c r="R162" s="151" t="s">
        <v>136</v>
      </c>
      <c r="S162" s="152" t="s">
        <v>626</v>
      </c>
    </row>
    <row r="163" spans="1:19" x14ac:dyDescent="0.25">
      <c r="A163" s="132" t="s">
        <v>392</v>
      </c>
      <c r="B163" s="132" t="s">
        <v>393</v>
      </c>
      <c r="C163" s="132" t="s">
        <v>124</v>
      </c>
      <c r="D163" s="133">
        <v>3.23</v>
      </c>
      <c r="E163" s="134">
        <v>0</v>
      </c>
      <c r="F163" s="131"/>
      <c r="G163" s="134">
        <v>0</v>
      </c>
      <c r="H163" s="131"/>
      <c r="I163" s="132" t="s">
        <v>99</v>
      </c>
      <c r="K163" s="152" t="s">
        <v>639</v>
      </c>
      <c r="L163" s="152" t="s">
        <v>227</v>
      </c>
      <c r="M163" s="152" t="s">
        <v>150</v>
      </c>
      <c r="N163" s="153">
        <v>11.95</v>
      </c>
      <c r="O163" s="154">
        <v>0</v>
      </c>
      <c r="P163" s="151"/>
      <c r="Q163" s="154">
        <v>0</v>
      </c>
      <c r="R163" s="151" t="s">
        <v>136</v>
      </c>
      <c r="S163" s="152" t="s">
        <v>601</v>
      </c>
    </row>
    <row r="164" spans="1:19" x14ac:dyDescent="0.25">
      <c r="A164" s="132" t="s">
        <v>394</v>
      </c>
      <c r="B164" s="132" t="s">
        <v>395</v>
      </c>
      <c r="C164" s="132" t="s">
        <v>124</v>
      </c>
      <c r="D164" s="133">
        <v>5.26</v>
      </c>
      <c r="E164" s="134">
        <v>0</v>
      </c>
      <c r="F164" s="131"/>
      <c r="G164" s="134">
        <v>0</v>
      </c>
      <c r="H164" s="131"/>
      <c r="I164" s="132" t="s">
        <v>99</v>
      </c>
      <c r="K164" s="152" t="s">
        <v>640</v>
      </c>
      <c r="L164" s="152" t="s">
        <v>229</v>
      </c>
      <c r="M164" s="152" t="s">
        <v>150</v>
      </c>
      <c r="N164" s="153">
        <v>12.03</v>
      </c>
      <c r="O164" s="154">
        <v>0</v>
      </c>
      <c r="P164" s="151"/>
      <c r="Q164" s="154">
        <v>0</v>
      </c>
      <c r="R164" s="151" t="s">
        <v>136</v>
      </c>
      <c r="S164" s="152" t="s">
        <v>623</v>
      </c>
    </row>
    <row r="165" spans="1:19" x14ac:dyDescent="0.25">
      <c r="A165" s="132" t="s">
        <v>396</v>
      </c>
      <c r="B165" s="132" t="s">
        <v>397</v>
      </c>
      <c r="C165" s="132" t="s">
        <v>124</v>
      </c>
      <c r="D165" s="133">
        <v>15.39</v>
      </c>
      <c r="E165" s="134"/>
      <c r="F165" s="131"/>
      <c r="G165" s="134">
        <v>0</v>
      </c>
      <c r="H165" s="131"/>
      <c r="I165" s="132" t="s">
        <v>99</v>
      </c>
      <c r="K165" s="152" t="s">
        <v>641</v>
      </c>
      <c r="L165" s="152" t="s">
        <v>642</v>
      </c>
      <c r="M165" s="152" t="s">
        <v>643</v>
      </c>
      <c r="N165" s="153">
        <v>14.55</v>
      </c>
      <c r="O165" s="154">
        <v>0</v>
      </c>
      <c r="P165" s="151"/>
      <c r="Q165" s="154">
        <v>0</v>
      </c>
      <c r="R165" s="151" t="s">
        <v>136</v>
      </c>
      <c r="S165" s="152" t="s">
        <v>626</v>
      </c>
    </row>
    <row r="166" spans="1:19" x14ac:dyDescent="0.25">
      <c r="A166" s="132" t="s">
        <v>398</v>
      </c>
      <c r="B166" s="132" t="s">
        <v>399</v>
      </c>
      <c r="C166" s="132" t="s">
        <v>124</v>
      </c>
      <c r="D166" s="133">
        <v>12.02</v>
      </c>
      <c r="E166" s="134">
        <v>0</v>
      </c>
      <c r="F166" s="131"/>
      <c r="G166" s="134">
        <v>0</v>
      </c>
      <c r="H166" s="131"/>
      <c r="I166" s="132" t="s">
        <v>400</v>
      </c>
      <c r="K166" s="152" t="s">
        <v>644</v>
      </c>
      <c r="L166" s="152" t="s">
        <v>325</v>
      </c>
      <c r="M166" s="152" t="s">
        <v>643</v>
      </c>
      <c r="N166" s="153">
        <v>11.95</v>
      </c>
      <c r="O166" s="154">
        <v>1</v>
      </c>
      <c r="P166" s="151"/>
      <c r="Q166" s="154">
        <v>0</v>
      </c>
      <c r="R166" s="151" t="s">
        <v>136</v>
      </c>
      <c r="S166" s="152" t="s">
        <v>99</v>
      </c>
    </row>
    <row r="167" spans="1:19" x14ac:dyDescent="0.25">
      <c r="A167" s="132" t="s">
        <v>401</v>
      </c>
      <c r="B167" s="132" t="s">
        <v>402</v>
      </c>
      <c r="C167" s="132" t="s">
        <v>124</v>
      </c>
      <c r="D167" s="133">
        <v>8.75</v>
      </c>
      <c r="E167" s="134"/>
      <c r="F167" s="131"/>
      <c r="G167" s="134">
        <v>0</v>
      </c>
      <c r="H167" s="131"/>
      <c r="I167" s="132" t="s">
        <v>403</v>
      </c>
      <c r="K167" s="152" t="s">
        <v>645</v>
      </c>
      <c r="L167" s="152" t="s">
        <v>328</v>
      </c>
      <c r="M167" s="152" t="s">
        <v>643</v>
      </c>
      <c r="N167" s="153">
        <v>11.95</v>
      </c>
      <c r="O167" s="154">
        <v>1</v>
      </c>
      <c r="P167" s="151"/>
      <c r="Q167" s="154">
        <v>0</v>
      </c>
      <c r="R167" s="151" t="s">
        <v>136</v>
      </c>
      <c r="S167" s="152" t="s">
        <v>99</v>
      </c>
    </row>
    <row r="168" spans="1:19" x14ac:dyDescent="0.25">
      <c r="A168" s="132" t="s">
        <v>404</v>
      </c>
      <c r="B168" s="132" t="s">
        <v>405</v>
      </c>
      <c r="C168" s="132" t="s">
        <v>124</v>
      </c>
      <c r="D168" s="133">
        <v>13.78</v>
      </c>
      <c r="E168" s="134"/>
      <c r="F168" s="131"/>
      <c r="G168" s="134">
        <v>0</v>
      </c>
      <c r="H168" s="131"/>
      <c r="I168" s="132" t="s">
        <v>99</v>
      </c>
      <c r="K168" s="152" t="s">
        <v>646</v>
      </c>
      <c r="L168" s="152" t="s">
        <v>330</v>
      </c>
      <c r="M168" s="152" t="s">
        <v>643</v>
      </c>
      <c r="N168" s="153">
        <v>16.98</v>
      </c>
      <c r="O168" s="154">
        <v>0</v>
      </c>
      <c r="P168" s="151"/>
      <c r="Q168" s="154">
        <v>0</v>
      </c>
      <c r="R168" s="151" t="s">
        <v>136</v>
      </c>
      <c r="S168" s="152" t="s">
        <v>255</v>
      </c>
    </row>
    <row r="169" spans="1:19" x14ac:dyDescent="0.25">
      <c r="A169" s="132" t="s">
        <v>406</v>
      </c>
      <c r="B169" s="132" t="s">
        <v>407</v>
      </c>
      <c r="C169" s="132" t="s">
        <v>124</v>
      </c>
      <c r="D169" s="133">
        <v>4.62</v>
      </c>
      <c r="E169" s="134"/>
      <c r="F169" s="131"/>
      <c r="G169" s="134">
        <v>0</v>
      </c>
      <c r="H169" s="131"/>
      <c r="I169" s="132" t="s">
        <v>99</v>
      </c>
      <c r="K169" s="152" t="s">
        <v>647</v>
      </c>
      <c r="L169" s="152" t="s">
        <v>332</v>
      </c>
      <c r="M169" s="152" t="s">
        <v>643</v>
      </c>
      <c r="N169" s="153">
        <v>16.97</v>
      </c>
      <c r="O169" s="154">
        <v>2</v>
      </c>
      <c r="P169" s="151"/>
      <c r="Q169" s="154">
        <v>1</v>
      </c>
      <c r="R169" s="151" t="s">
        <v>136</v>
      </c>
      <c r="S169" s="152" t="s">
        <v>99</v>
      </c>
    </row>
    <row r="170" spans="1:19" x14ac:dyDescent="0.25">
      <c r="A170" s="132" t="s">
        <v>408</v>
      </c>
      <c r="B170" s="132" t="s">
        <v>250</v>
      </c>
      <c r="C170" s="132" t="s">
        <v>124</v>
      </c>
      <c r="D170" s="133">
        <v>24.3</v>
      </c>
      <c r="E170" s="134">
        <v>0</v>
      </c>
      <c r="F170" s="131"/>
      <c r="G170" s="134">
        <v>0</v>
      </c>
      <c r="H170" s="131"/>
      <c r="I170" s="132" t="s">
        <v>99</v>
      </c>
      <c r="K170" s="152" t="s">
        <v>648</v>
      </c>
      <c r="L170" s="152" t="s">
        <v>334</v>
      </c>
      <c r="M170" s="152" t="s">
        <v>643</v>
      </c>
      <c r="N170" s="153">
        <v>16.97</v>
      </c>
      <c r="O170" s="154">
        <v>2</v>
      </c>
      <c r="P170" s="151"/>
      <c r="Q170" s="154">
        <v>1</v>
      </c>
      <c r="R170" s="151" t="s">
        <v>136</v>
      </c>
      <c r="S170" s="152" t="s">
        <v>99</v>
      </c>
    </row>
    <row r="171" spans="1:19" x14ac:dyDescent="0.25">
      <c r="A171" s="132" t="s">
        <v>409</v>
      </c>
      <c r="B171" s="132" t="s">
        <v>250</v>
      </c>
      <c r="C171" s="132" t="s">
        <v>298</v>
      </c>
      <c r="D171" s="133">
        <v>13.93</v>
      </c>
      <c r="E171" s="134"/>
      <c r="F171" s="131"/>
      <c r="G171" s="134">
        <v>0</v>
      </c>
      <c r="H171" s="131"/>
      <c r="I171" s="132" t="s">
        <v>99</v>
      </c>
      <c r="K171" s="152" t="s">
        <v>649</v>
      </c>
      <c r="L171" s="152" t="s">
        <v>336</v>
      </c>
      <c r="M171" s="152" t="s">
        <v>643</v>
      </c>
      <c r="N171" s="153">
        <v>16.97</v>
      </c>
      <c r="O171" s="154">
        <v>2</v>
      </c>
      <c r="P171" s="151"/>
      <c r="Q171" s="154">
        <v>1</v>
      </c>
      <c r="R171" s="151"/>
      <c r="S171" s="152" t="s">
        <v>99</v>
      </c>
    </row>
    <row r="172" spans="1:19" x14ac:dyDescent="0.25">
      <c r="A172" s="132" t="s">
        <v>410</v>
      </c>
      <c r="B172" s="132" t="s">
        <v>250</v>
      </c>
      <c r="C172" s="132" t="s">
        <v>326</v>
      </c>
      <c r="D172" s="133">
        <v>4.7699999999999996</v>
      </c>
      <c r="E172" s="134"/>
      <c r="F172" s="131"/>
      <c r="G172" s="134">
        <v>0</v>
      </c>
      <c r="H172" s="131"/>
      <c r="I172" s="132" t="s">
        <v>99</v>
      </c>
      <c r="K172" s="152" t="s">
        <v>650</v>
      </c>
      <c r="L172" s="152" t="s">
        <v>338</v>
      </c>
      <c r="M172" s="152" t="s">
        <v>643</v>
      </c>
      <c r="N172" s="153">
        <v>17.59</v>
      </c>
      <c r="O172" s="154">
        <v>2</v>
      </c>
      <c r="P172" s="151"/>
      <c r="Q172" s="154">
        <v>1</v>
      </c>
      <c r="R172" s="151" t="s">
        <v>136</v>
      </c>
      <c r="S172" s="152" t="s">
        <v>99</v>
      </c>
    </row>
    <row r="173" spans="1:19" x14ac:dyDescent="0.25">
      <c r="A173" s="132" t="s">
        <v>411</v>
      </c>
      <c r="B173" s="132" t="s">
        <v>412</v>
      </c>
      <c r="C173" s="132" t="s">
        <v>124</v>
      </c>
      <c r="D173" s="133">
        <v>13.27</v>
      </c>
      <c r="E173" s="134"/>
      <c r="F173" s="131"/>
      <c r="G173" s="134">
        <v>0</v>
      </c>
      <c r="H173" s="131"/>
      <c r="I173" s="132" t="s">
        <v>413</v>
      </c>
      <c r="K173" s="152" t="s">
        <v>651</v>
      </c>
      <c r="L173" s="152" t="s">
        <v>340</v>
      </c>
      <c r="M173" s="152" t="s">
        <v>643</v>
      </c>
      <c r="N173" s="153">
        <v>11.94</v>
      </c>
      <c r="O173" s="154">
        <v>1</v>
      </c>
      <c r="P173" s="151"/>
      <c r="Q173" s="154">
        <v>1</v>
      </c>
      <c r="R173" s="151"/>
      <c r="S173" s="152" t="s">
        <v>99</v>
      </c>
    </row>
    <row r="174" spans="1:19" x14ac:dyDescent="0.25">
      <c r="A174" s="132" t="s">
        <v>414</v>
      </c>
      <c r="B174" s="132" t="s">
        <v>255</v>
      </c>
      <c r="C174" s="132" t="s">
        <v>124</v>
      </c>
      <c r="D174" s="133">
        <v>50.37</v>
      </c>
      <c r="E174" s="134"/>
      <c r="F174" s="131"/>
      <c r="G174" s="134">
        <v>0</v>
      </c>
      <c r="H174" s="131"/>
      <c r="I174" s="132" t="s">
        <v>99</v>
      </c>
      <c r="K174" s="152" t="s">
        <v>652</v>
      </c>
      <c r="L174" s="152" t="s">
        <v>342</v>
      </c>
      <c r="M174" s="152" t="s">
        <v>643</v>
      </c>
      <c r="N174" s="153">
        <v>12.03</v>
      </c>
      <c r="O174" s="154">
        <v>1</v>
      </c>
      <c r="P174" s="151"/>
      <c r="Q174" s="154">
        <v>1</v>
      </c>
      <c r="R174" s="151"/>
      <c r="S174" s="152" t="s">
        <v>99</v>
      </c>
    </row>
    <row r="175" spans="1:19" x14ac:dyDescent="0.25">
      <c r="A175" s="132" t="s">
        <v>415</v>
      </c>
      <c r="B175" s="132" t="s">
        <v>255</v>
      </c>
      <c r="C175" s="132" t="s">
        <v>298</v>
      </c>
      <c r="D175" s="133">
        <v>29.61</v>
      </c>
      <c r="E175" s="134"/>
      <c r="F175" s="131"/>
      <c r="G175" s="134">
        <v>0</v>
      </c>
      <c r="H175" s="131"/>
      <c r="I175" s="132" t="s">
        <v>99</v>
      </c>
      <c r="K175" s="152" t="s">
        <v>653</v>
      </c>
      <c r="L175" s="152" t="s">
        <v>344</v>
      </c>
      <c r="M175" s="152" t="s">
        <v>643</v>
      </c>
      <c r="N175" s="153">
        <v>12.02</v>
      </c>
      <c r="O175" s="154">
        <v>1</v>
      </c>
      <c r="P175" s="151"/>
      <c r="Q175" s="154">
        <v>1</v>
      </c>
      <c r="R175" s="151"/>
      <c r="S175" s="152" t="s">
        <v>99</v>
      </c>
    </row>
    <row r="176" spans="1:19" x14ac:dyDescent="0.25">
      <c r="A176" s="132" t="s">
        <v>416</v>
      </c>
      <c r="B176" s="132" t="s">
        <v>255</v>
      </c>
      <c r="C176" s="132" t="s">
        <v>326</v>
      </c>
      <c r="D176" s="133">
        <v>29.61</v>
      </c>
      <c r="E176" s="134"/>
      <c r="F176" s="131"/>
      <c r="G176" s="134">
        <v>0</v>
      </c>
      <c r="H176" s="131"/>
      <c r="I176" s="132" t="s">
        <v>99</v>
      </c>
      <c r="K176" s="152" t="s">
        <v>654</v>
      </c>
      <c r="L176" s="152" t="s">
        <v>346</v>
      </c>
      <c r="M176" s="152" t="s">
        <v>643</v>
      </c>
      <c r="N176" s="153">
        <v>12.02</v>
      </c>
      <c r="O176" s="154">
        <v>1</v>
      </c>
      <c r="P176" s="151"/>
      <c r="Q176" s="154">
        <v>1</v>
      </c>
      <c r="R176" s="151"/>
      <c r="S176" s="152" t="s">
        <v>655</v>
      </c>
    </row>
    <row r="177" spans="1:22" x14ac:dyDescent="0.25">
      <c r="A177" s="132" t="s">
        <v>417</v>
      </c>
      <c r="B177" s="132" t="s">
        <v>258</v>
      </c>
      <c r="C177" s="132" t="s">
        <v>298</v>
      </c>
      <c r="D177" s="133">
        <v>18.239999999999998</v>
      </c>
      <c r="E177" s="134">
        <v>0</v>
      </c>
      <c r="F177" s="131"/>
      <c r="G177" s="134">
        <v>0</v>
      </c>
      <c r="H177" s="131"/>
      <c r="I177" s="132" t="s">
        <v>99</v>
      </c>
      <c r="K177" s="152" t="s">
        <v>656</v>
      </c>
      <c r="L177" s="152" t="s">
        <v>348</v>
      </c>
      <c r="M177" s="152" t="s">
        <v>643</v>
      </c>
      <c r="N177" s="153">
        <v>12.65</v>
      </c>
      <c r="O177" s="154">
        <v>1</v>
      </c>
      <c r="P177" s="151"/>
      <c r="Q177" s="154">
        <v>0</v>
      </c>
      <c r="R177" s="151" t="s">
        <v>136</v>
      </c>
      <c r="S177" s="152" t="s">
        <v>99</v>
      </c>
    </row>
    <row r="178" spans="1:22" x14ac:dyDescent="0.25">
      <c r="A178" s="132" t="s">
        <v>418</v>
      </c>
      <c r="B178" s="132" t="s">
        <v>419</v>
      </c>
      <c r="C178" s="132" t="s">
        <v>124</v>
      </c>
      <c r="D178" s="133">
        <v>8.2799999999999994</v>
      </c>
      <c r="E178" s="134"/>
      <c r="F178" s="131"/>
      <c r="G178" s="134">
        <v>0</v>
      </c>
      <c r="H178" s="131"/>
      <c r="I178" s="132" t="s">
        <v>372</v>
      </c>
      <c r="K178" s="152" t="s">
        <v>657</v>
      </c>
      <c r="L178" s="152" t="s">
        <v>350</v>
      </c>
      <c r="M178" s="152" t="s">
        <v>643</v>
      </c>
      <c r="N178" s="153">
        <v>12.48</v>
      </c>
      <c r="O178" s="154">
        <v>1</v>
      </c>
      <c r="P178" s="151"/>
      <c r="Q178" s="154">
        <v>0</v>
      </c>
      <c r="R178" s="151"/>
      <c r="S178" s="152" t="s">
        <v>99</v>
      </c>
    </row>
    <row r="179" spans="1:22" x14ac:dyDescent="0.25">
      <c r="A179" s="132" t="s">
        <v>420</v>
      </c>
      <c r="B179" s="132" t="s">
        <v>421</v>
      </c>
      <c r="C179" s="132" t="s">
        <v>124</v>
      </c>
      <c r="D179" s="133">
        <v>25.4</v>
      </c>
      <c r="E179" s="134"/>
      <c r="F179" s="131"/>
      <c r="G179" s="134">
        <v>0</v>
      </c>
      <c r="H179" s="131"/>
      <c r="I179" s="132" t="s">
        <v>422</v>
      </c>
      <c r="K179" s="152" t="s">
        <v>658</v>
      </c>
      <c r="L179" s="152" t="s">
        <v>352</v>
      </c>
      <c r="M179" s="152" t="s">
        <v>643</v>
      </c>
      <c r="N179" s="153">
        <v>12.65</v>
      </c>
      <c r="O179" s="154">
        <v>0</v>
      </c>
      <c r="P179" s="151"/>
      <c r="Q179" s="154">
        <v>0</v>
      </c>
      <c r="R179" s="151" t="s">
        <v>136</v>
      </c>
      <c r="S179" s="152" t="s">
        <v>626</v>
      </c>
    </row>
    <row r="180" spans="1:22" x14ac:dyDescent="0.25">
      <c r="A180" s="132" t="s">
        <v>423</v>
      </c>
      <c r="B180" s="132" t="s">
        <v>424</v>
      </c>
      <c r="C180" s="132" t="s">
        <v>124</v>
      </c>
      <c r="D180" s="133">
        <v>12.54</v>
      </c>
      <c r="E180" s="134"/>
      <c r="F180" s="131"/>
      <c r="G180" s="134">
        <v>0</v>
      </c>
      <c r="H180" s="131"/>
      <c r="I180" s="132" t="s">
        <v>99</v>
      </c>
      <c r="K180" s="152" t="s">
        <v>659</v>
      </c>
      <c r="L180" s="152" t="s">
        <v>354</v>
      </c>
      <c r="M180" s="152" t="s">
        <v>643</v>
      </c>
      <c r="N180" s="153">
        <v>11.95</v>
      </c>
      <c r="O180" s="154">
        <v>0</v>
      </c>
      <c r="P180" s="151"/>
      <c r="Q180" s="154">
        <v>0</v>
      </c>
      <c r="R180" s="151" t="s">
        <v>136</v>
      </c>
      <c r="S180" s="152" t="s">
        <v>601</v>
      </c>
    </row>
    <row r="181" spans="1:22" x14ac:dyDescent="0.25">
      <c r="A181" s="132" t="s">
        <v>425</v>
      </c>
      <c r="B181" s="132" t="s">
        <v>426</v>
      </c>
      <c r="C181" s="132" t="s">
        <v>124</v>
      </c>
      <c r="D181" s="133">
        <v>3.28</v>
      </c>
      <c r="E181" s="134"/>
      <c r="F181" s="131"/>
      <c r="G181" s="134">
        <v>0</v>
      </c>
      <c r="H181" s="131"/>
      <c r="I181" s="132" t="s">
        <v>99</v>
      </c>
      <c r="K181" s="152" t="s">
        <v>660</v>
      </c>
      <c r="L181" s="152" t="s">
        <v>356</v>
      </c>
      <c r="M181" s="152" t="s">
        <v>643</v>
      </c>
      <c r="N181" s="153">
        <v>12.03</v>
      </c>
      <c r="O181" s="154">
        <v>0</v>
      </c>
      <c r="P181" s="151"/>
      <c r="Q181" s="154">
        <v>0</v>
      </c>
      <c r="R181" s="151" t="s">
        <v>136</v>
      </c>
      <c r="S181" s="152" t="s">
        <v>623</v>
      </c>
    </row>
    <row r="182" spans="1:22" x14ac:dyDescent="0.25">
      <c r="A182" s="132" t="s">
        <v>427</v>
      </c>
      <c r="B182" s="132" t="s">
        <v>428</v>
      </c>
      <c r="C182" s="132" t="s">
        <v>124</v>
      </c>
      <c r="D182" s="133">
        <v>6.96</v>
      </c>
      <c r="E182" s="134">
        <v>0</v>
      </c>
      <c r="F182" s="131"/>
      <c r="G182" s="134">
        <v>0</v>
      </c>
      <c r="H182" s="131"/>
      <c r="I182" s="132" t="s">
        <v>99</v>
      </c>
      <c r="K182" s="152" t="s">
        <v>661</v>
      </c>
      <c r="L182" s="152" t="s">
        <v>662</v>
      </c>
      <c r="M182" s="152" t="s">
        <v>663</v>
      </c>
      <c r="N182" s="153">
        <v>14.39</v>
      </c>
      <c r="O182" s="154">
        <v>0</v>
      </c>
      <c r="P182" s="151"/>
      <c r="Q182" s="154">
        <v>0</v>
      </c>
      <c r="R182" s="151" t="s">
        <v>136</v>
      </c>
      <c r="S182" s="152" t="s">
        <v>626</v>
      </c>
    </row>
    <row r="183" spans="1:22" x14ac:dyDescent="0.25">
      <c r="A183" s="132" t="s">
        <v>429</v>
      </c>
      <c r="B183" s="132" t="s">
        <v>430</v>
      </c>
      <c r="C183" s="132" t="s">
        <v>124</v>
      </c>
      <c r="D183" s="133">
        <v>9.09</v>
      </c>
      <c r="E183" s="134"/>
      <c r="F183" s="131"/>
      <c r="G183" s="134">
        <v>0</v>
      </c>
      <c r="H183" s="131"/>
      <c r="I183" s="132" t="s">
        <v>431</v>
      </c>
      <c r="K183" s="152" t="s">
        <v>664</v>
      </c>
      <c r="L183" s="152" t="s">
        <v>665</v>
      </c>
      <c r="M183" s="152" t="s">
        <v>663</v>
      </c>
      <c r="N183" s="153">
        <v>12.43</v>
      </c>
      <c r="O183" s="154">
        <v>1</v>
      </c>
      <c r="P183" s="151"/>
      <c r="Q183" s="154">
        <v>0</v>
      </c>
      <c r="R183" s="151"/>
      <c r="S183" s="152" t="s">
        <v>99</v>
      </c>
    </row>
    <row r="184" spans="1:22" x14ac:dyDescent="0.25">
      <c r="A184" s="132" t="s">
        <v>432</v>
      </c>
      <c r="B184" s="132" t="s">
        <v>433</v>
      </c>
      <c r="C184" s="132" t="s">
        <v>124</v>
      </c>
      <c r="D184" s="133">
        <v>4.95</v>
      </c>
      <c r="E184" s="134">
        <v>0</v>
      </c>
      <c r="F184" s="131"/>
      <c r="G184" s="134">
        <v>0</v>
      </c>
      <c r="H184" s="131"/>
      <c r="I184" s="132" t="s">
        <v>99</v>
      </c>
      <c r="K184" s="152" t="s">
        <v>666</v>
      </c>
      <c r="L184" s="152" t="s">
        <v>667</v>
      </c>
      <c r="M184" s="152" t="s">
        <v>663</v>
      </c>
      <c r="N184" s="153">
        <v>12.1</v>
      </c>
      <c r="O184" s="154">
        <v>1</v>
      </c>
      <c r="P184" s="151"/>
      <c r="Q184" s="154">
        <v>1</v>
      </c>
      <c r="R184" s="151"/>
      <c r="S184" s="152" t="s">
        <v>99</v>
      </c>
    </row>
    <row r="185" spans="1:22" x14ac:dyDescent="0.25">
      <c r="A185" s="132" t="s">
        <v>434</v>
      </c>
      <c r="B185" s="132" t="s">
        <v>280</v>
      </c>
      <c r="C185" s="132" t="s">
        <v>124</v>
      </c>
      <c r="D185" s="133">
        <v>5.16</v>
      </c>
      <c r="E185" s="134"/>
      <c r="F185" s="131"/>
      <c r="G185" s="134">
        <v>0</v>
      </c>
      <c r="H185" s="131"/>
      <c r="I185" s="132" t="s">
        <v>242</v>
      </c>
      <c r="K185" s="152" t="s">
        <v>668</v>
      </c>
      <c r="L185" s="152" t="s">
        <v>669</v>
      </c>
      <c r="M185" s="152" t="s">
        <v>663</v>
      </c>
      <c r="N185" s="153">
        <v>24.22</v>
      </c>
      <c r="O185" s="154">
        <v>0</v>
      </c>
      <c r="P185" s="151"/>
      <c r="Q185" s="154">
        <v>0</v>
      </c>
      <c r="R185" s="151" t="s">
        <v>136</v>
      </c>
      <c r="S185" s="152" t="s">
        <v>255</v>
      </c>
    </row>
    <row r="186" spans="1:22" x14ac:dyDescent="0.25">
      <c r="A186" s="132" t="s">
        <v>435</v>
      </c>
      <c r="B186" s="132" t="s">
        <v>280</v>
      </c>
      <c r="C186" s="132" t="s">
        <v>298</v>
      </c>
      <c r="D186" s="133">
        <v>5.16</v>
      </c>
      <c r="E186" s="134"/>
      <c r="F186" s="131"/>
      <c r="G186" s="134">
        <v>0</v>
      </c>
      <c r="H186" s="131"/>
      <c r="I186" s="132" t="s">
        <v>242</v>
      </c>
      <c r="K186" s="152" t="s">
        <v>670</v>
      </c>
      <c r="L186" s="152" t="s">
        <v>671</v>
      </c>
      <c r="M186" s="152" t="s">
        <v>663</v>
      </c>
      <c r="N186" s="153">
        <v>0</v>
      </c>
      <c r="O186" s="154">
        <v>0</v>
      </c>
      <c r="P186" s="151"/>
      <c r="Q186" s="154">
        <v>0</v>
      </c>
      <c r="R186" s="151" t="s">
        <v>136</v>
      </c>
      <c r="S186" s="152" t="s">
        <v>255</v>
      </c>
    </row>
    <row r="187" spans="1:22" x14ac:dyDescent="0.25">
      <c r="A187" s="132" t="s">
        <v>436</v>
      </c>
      <c r="B187" s="132" t="s">
        <v>280</v>
      </c>
      <c r="C187" s="132" t="s">
        <v>326</v>
      </c>
      <c r="D187" s="133">
        <v>12.04</v>
      </c>
      <c r="E187" s="134">
        <v>0</v>
      </c>
      <c r="F187" s="131"/>
      <c r="G187" s="134">
        <v>0</v>
      </c>
      <c r="H187" s="131"/>
      <c r="I187" s="132" t="s">
        <v>238</v>
      </c>
      <c r="K187" s="152" t="s">
        <v>672</v>
      </c>
      <c r="L187" s="152" t="s">
        <v>673</v>
      </c>
      <c r="M187" s="152" t="s">
        <v>663</v>
      </c>
      <c r="N187" s="153">
        <v>25.45</v>
      </c>
      <c r="O187" s="154">
        <v>4</v>
      </c>
      <c r="P187" s="151"/>
      <c r="Q187" s="154">
        <v>0</v>
      </c>
      <c r="R187" s="151" t="s">
        <v>136</v>
      </c>
      <c r="S187" s="152" t="s">
        <v>674</v>
      </c>
    </row>
    <row r="188" spans="1:22" x14ac:dyDescent="0.25">
      <c r="A188" s="132" t="s">
        <v>437</v>
      </c>
      <c r="B188" s="132" t="s">
        <v>283</v>
      </c>
      <c r="C188" s="132" t="s">
        <v>124</v>
      </c>
      <c r="D188" s="133">
        <v>8.43</v>
      </c>
      <c r="E188" s="134"/>
      <c r="F188" s="131"/>
      <c r="G188" s="134">
        <v>0</v>
      </c>
      <c r="H188" s="131"/>
      <c r="I188" s="132" t="s">
        <v>238</v>
      </c>
      <c r="K188" s="152" t="s">
        <v>675</v>
      </c>
      <c r="L188" s="152" t="s">
        <v>676</v>
      </c>
      <c r="M188" s="152" t="s">
        <v>663</v>
      </c>
      <c r="N188" s="153">
        <v>12.1</v>
      </c>
      <c r="O188" s="154">
        <v>1</v>
      </c>
      <c r="P188" s="151"/>
      <c r="Q188" s="154">
        <v>1</v>
      </c>
      <c r="R188" s="151"/>
      <c r="S188" s="152" t="s">
        <v>99</v>
      </c>
    </row>
    <row r="189" spans="1:22" s="155" customFormat="1" x14ac:dyDescent="0.25">
      <c r="A189" s="132" t="s">
        <v>438</v>
      </c>
      <c r="B189" s="132" t="s">
        <v>283</v>
      </c>
      <c r="C189" s="132" t="s">
        <v>298</v>
      </c>
      <c r="D189" s="133">
        <v>8.43</v>
      </c>
      <c r="E189" s="134"/>
      <c r="F189" s="131"/>
      <c r="G189" s="134">
        <v>0</v>
      </c>
      <c r="H189" s="131"/>
      <c r="I189" s="132" t="s">
        <v>238</v>
      </c>
      <c r="K189" s="152" t="s">
        <v>677</v>
      </c>
      <c r="L189" s="152" t="s">
        <v>678</v>
      </c>
      <c r="M189" s="152" t="s">
        <v>663</v>
      </c>
      <c r="N189" s="153">
        <v>12.11</v>
      </c>
      <c r="O189" s="154">
        <v>1</v>
      </c>
      <c r="P189" s="151"/>
      <c r="Q189" s="154">
        <v>1</v>
      </c>
      <c r="R189" s="151"/>
      <c r="S189" s="152" t="s">
        <v>99</v>
      </c>
      <c r="V189"/>
    </row>
    <row r="190" spans="1:22" x14ac:dyDescent="0.25">
      <c r="A190" s="132" t="s">
        <v>439</v>
      </c>
      <c r="B190" s="132" t="s">
        <v>283</v>
      </c>
      <c r="C190" s="132" t="s">
        <v>326</v>
      </c>
      <c r="D190" s="133">
        <v>8.43</v>
      </c>
      <c r="E190" s="134"/>
      <c r="F190" s="131"/>
      <c r="G190" s="134">
        <v>0</v>
      </c>
      <c r="H190" s="131"/>
      <c r="I190" s="132" t="s">
        <v>238</v>
      </c>
      <c r="K190" s="152" t="s">
        <v>679</v>
      </c>
      <c r="L190" s="152" t="s">
        <v>680</v>
      </c>
      <c r="M190" s="152" t="s">
        <v>663</v>
      </c>
      <c r="N190" s="153">
        <v>12.42</v>
      </c>
      <c r="O190" s="154">
        <v>1</v>
      </c>
      <c r="P190" s="151"/>
      <c r="Q190" s="154">
        <v>1</v>
      </c>
      <c r="R190" s="151"/>
      <c r="S190" s="152" t="s">
        <v>99</v>
      </c>
    </row>
    <row r="191" spans="1:22" x14ac:dyDescent="0.25">
      <c r="A191" s="132" t="s">
        <v>440</v>
      </c>
      <c r="B191" s="132" t="s">
        <v>286</v>
      </c>
      <c r="C191" s="132" t="s">
        <v>298</v>
      </c>
      <c r="D191" s="133">
        <v>3.54</v>
      </c>
      <c r="E191" s="134">
        <v>0</v>
      </c>
      <c r="F191" s="131"/>
      <c r="G191" s="134">
        <v>0</v>
      </c>
      <c r="H191" s="131"/>
      <c r="I191" s="132" t="s">
        <v>242</v>
      </c>
      <c r="K191" s="152" t="s">
        <v>681</v>
      </c>
      <c r="L191" s="152" t="s">
        <v>682</v>
      </c>
      <c r="M191" s="152" t="s">
        <v>663</v>
      </c>
      <c r="N191" s="153">
        <v>12.42</v>
      </c>
      <c r="O191" s="154">
        <v>1</v>
      </c>
      <c r="P191" s="151"/>
      <c r="Q191" s="154">
        <v>1</v>
      </c>
      <c r="R191" s="151"/>
      <c r="S191" s="152" t="s">
        <v>99</v>
      </c>
      <c r="V191" s="155"/>
    </row>
    <row r="192" spans="1:22" x14ac:dyDescent="0.25">
      <c r="A192" s="132" t="s">
        <v>441</v>
      </c>
      <c r="B192" s="132" t="s">
        <v>288</v>
      </c>
      <c r="C192" s="132" t="s">
        <v>298</v>
      </c>
      <c r="D192" s="133">
        <v>12.04</v>
      </c>
      <c r="E192" s="134"/>
      <c r="F192" s="131"/>
      <c r="G192" s="134">
        <v>0</v>
      </c>
      <c r="H192" s="131"/>
      <c r="I192" s="132" t="s">
        <v>238</v>
      </c>
      <c r="K192" s="158"/>
      <c r="L192" s="158"/>
      <c r="M192" s="158"/>
      <c r="N192" s="159"/>
      <c r="O192" s="160"/>
      <c r="P192" s="157"/>
      <c r="Q192" s="160"/>
      <c r="R192" s="157"/>
      <c r="S192" s="158"/>
    </row>
    <row r="193" spans="1:19" x14ac:dyDescent="0.25">
      <c r="A193" s="132" t="s">
        <v>442</v>
      </c>
      <c r="B193" s="132" t="s">
        <v>443</v>
      </c>
      <c r="C193" s="132" t="s">
        <v>326</v>
      </c>
      <c r="D193" s="133">
        <v>3.54</v>
      </c>
      <c r="E193" s="134"/>
      <c r="F193" s="131"/>
      <c r="G193" s="134">
        <v>0</v>
      </c>
      <c r="H193" s="131"/>
      <c r="I193" s="132" t="s">
        <v>242</v>
      </c>
      <c r="K193" s="152" t="s">
        <v>683</v>
      </c>
      <c r="L193" s="152" t="s">
        <v>684</v>
      </c>
      <c r="M193" s="152" t="s">
        <v>663</v>
      </c>
      <c r="N193" s="153">
        <v>12.11</v>
      </c>
      <c r="O193" s="154">
        <v>1</v>
      </c>
      <c r="P193" s="151"/>
      <c r="Q193" s="154">
        <v>1</v>
      </c>
      <c r="R193" s="151"/>
      <c r="S193" s="152" t="s">
        <v>99</v>
      </c>
    </row>
    <row r="194" spans="1:19" x14ac:dyDescent="0.25">
      <c r="K194" s="152" t="s">
        <v>685</v>
      </c>
      <c r="L194" s="152" t="s">
        <v>686</v>
      </c>
      <c r="M194" s="152" t="s">
        <v>663</v>
      </c>
      <c r="N194" s="153">
        <v>12.1</v>
      </c>
      <c r="O194" s="154">
        <v>1</v>
      </c>
      <c r="P194" s="151"/>
      <c r="Q194" s="154">
        <v>1</v>
      </c>
      <c r="R194" s="151"/>
      <c r="S194" s="152" t="s">
        <v>99</v>
      </c>
    </row>
    <row r="195" spans="1:19" x14ac:dyDescent="0.25">
      <c r="A195" s="91" t="s">
        <v>2</v>
      </c>
      <c r="B195" s="1"/>
      <c r="C195" s="1"/>
      <c r="D195" s="163">
        <f>SUM(D101:D193)-D166-D183</f>
        <v>1803.48</v>
      </c>
      <c r="E195" s="164">
        <f>SUM(E101:E193)</f>
        <v>153</v>
      </c>
      <c r="F195" s="1"/>
      <c r="G195" s="164">
        <f>SUM(G101:G193)</f>
        <v>60</v>
      </c>
      <c r="H195" s="1"/>
      <c r="I195" s="1">
        <f>(E195+G195)/2</f>
        <v>106.5</v>
      </c>
      <c r="K195" s="152" t="s">
        <v>687</v>
      </c>
      <c r="L195" s="152" t="s">
        <v>688</v>
      </c>
      <c r="M195" s="152" t="s">
        <v>663</v>
      </c>
      <c r="N195" s="153">
        <v>12.1</v>
      </c>
      <c r="O195" s="154">
        <v>1</v>
      </c>
      <c r="P195" s="151"/>
      <c r="Q195" s="154">
        <v>1</v>
      </c>
      <c r="R195" s="151"/>
      <c r="S195" s="152" t="s">
        <v>99</v>
      </c>
    </row>
    <row r="196" spans="1:19" x14ac:dyDescent="0.25">
      <c r="K196" s="152" t="s">
        <v>689</v>
      </c>
      <c r="L196" s="152" t="s">
        <v>690</v>
      </c>
      <c r="M196" s="152" t="s">
        <v>663</v>
      </c>
      <c r="N196" s="153">
        <v>12.76</v>
      </c>
      <c r="O196" s="154">
        <v>1</v>
      </c>
      <c r="P196" s="151"/>
      <c r="Q196" s="154">
        <v>1</v>
      </c>
      <c r="R196" s="151"/>
      <c r="S196" s="152" t="s">
        <v>99</v>
      </c>
    </row>
    <row r="197" spans="1:19" ht="18.75" x14ac:dyDescent="0.3">
      <c r="A197" s="161" t="s">
        <v>96</v>
      </c>
      <c r="B197" s="162"/>
      <c r="C197" s="162"/>
      <c r="D197" s="162"/>
      <c r="E197" s="162"/>
      <c r="F197" s="162"/>
      <c r="G197" s="162"/>
      <c r="H197" s="162"/>
      <c r="I197" s="162"/>
      <c r="K197" s="152" t="s">
        <v>691</v>
      </c>
      <c r="L197" s="152" t="s">
        <v>692</v>
      </c>
      <c r="M197" s="152" t="s">
        <v>663</v>
      </c>
      <c r="N197" s="153">
        <v>12.54</v>
      </c>
      <c r="O197" s="154">
        <v>1</v>
      </c>
      <c r="P197" s="151"/>
      <c r="Q197" s="154">
        <v>0</v>
      </c>
      <c r="R197" s="151"/>
      <c r="S197" s="152" t="s">
        <v>99</v>
      </c>
    </row>
    <row r="198" spans="1:19" x14ac:dyDescent="0.25">
      <c r="A198" s="196"/>
      <c r="B198" s="196"/>
      <c r="C198" s="196"/>
      <c r="D198" s="196"/>
      <c r="E198" s="196"/>
      <c r="F198" s="196"/>
      <c r="G198" s="196"/>
      <c r="H198" s="196"/>
      <c r="I198" s="196"/>
      <c r="K198" s="152" t="s">
        <v>693</v>
      </c>
      <c r="L198" s="152" t="s">
        <v>694</v>
      </c>
      <c r="M198" s="152" t="s">
        <v>663</v>
      </c>
      <c r="N198" s="153">
        <v>12.74</v>
      </c>
      <c r="O198" s="154">
        <v>0</v>
      </c>
      <c r="P198" s="151"/>
      <c r="Q198" s="154">
        <v>0</v>
      </c>
      <c r="R198" s="151" t="s">
        <v>136</v>
      </c>
      <c r="S198" s="152" t="s">
        <v>626</v>
      </c>
    </row>
    <row r="199" spans="1:19" x14ac:dyDescent="0.25">
      <c r="A199" s="197" t="s">
        <v>130</v>
      </c>
      <c r="B199" s="197" t="s">
        <v>131</v>
      </c>
      <c r="C199" s="197" t="s">
        <v>132</v>
      </c>
      <c r="D199" s="197" t="s">
        <v>10</v>
      </c>
      <c r="E199" s="197" t="s">
        <v>133</v>
      </c>
      <c r="F199" s="197" t="s">
        <v>134</v>
      </c>
      <c r="G199" s="197" t="s">
        <v>135</v>
      </c>
      <c r="H199" s="197" t="s">
        <v>136</v>
      </c>
      <c r="I199" s="197" t="s">
        <v>98</v>
      </c>
      <c r="K199" s="152" t="s">
        <v>695</v>
      </c>
      <c r="L199" s="152" t="s">
        <v>696</v>
      </c>
      <c r="M199" s="152" t="s">
        <v>663</v>
      </c>
      <c r="N199" s="153">
        <v>12.1</v>
      </c>
      <c r="O199" s="154">
        <v>0</v>
      </c>
      <c r="P199" s="151"/>
      <c r="Q199" s="154">
        <v>0</v>
      </c>
      <c r="R199" s="151" t="s">
        <v>136</v>
      </c>
      <c r="S199" s="152" t="s">
        <v>623</v>
      </c>
    </row>
    <row r="200" spans="1:19" x14ac:dyDescent="0.25">
      <c r="A200" s="196"/>
      <c r="B200" s="196"/>
      <c r="C200" s="196"/>
      <c r="D200" s="196"/>
      <c r="E200" s="196"/>
      <c r="F200" s="196"/>
      <c r="G200" s="196"/>
      <c r="H200" s="196"/>
      <c r="I200" s="196"/>
      <c r="K200" s="152" t="s">
        <v>697</v>
      </c>
      <c r="L200" s="152" t="s">
        <v>698</v>
      </c>
      <c r="M200" s="152" t="s">
        <v>663</v>
      </c>
      <c r="N200" s="153">
        <v>12.51</v>
      </c>
      <c r="O200" s="154">
        <v>0</v>
      </c>
      <c r="P200" s="151"/>
      <c r="Q200" s="154">
        <v>0</v>
      </c>
      <c r="R200" s="151" t="s">
        <v>136</v>
      </c>
      <c r="S200" s="152" t="s">
        <v>601</v>
      </c>
    </row>
    <row r="201" spans="1:19" x14ac:dyDescent="0.25">
      <c r="A201" s="199" t="s">
        <v>699</v>
      </c>
      <c r="B201" s="199" t="s">
        <v>176</v>
      </c>
      <c r="C201" s="199" t="s">
        <v>124</v>
      </c>
      <c r="D201" s="200">
        <v>12.52</v>
      </c>
      <c r="E201" s="201">
        <v>1</v>
      </c>
      <c r="F201" s="196"/>
      <c r="G201" s="201">
        <v>1</v>
      </c>
      <c r="H201" s="196"/>
      <c r="I201" s="199" t="s">
        <v>99</v>
      </c>
    </row>
    <row r="202" spans="1:19" x14ac:dyDescent="0.25">
      <c r="A202" s="199" t="s">
        <v>700</v>
      </c>
      <c r="B202" s="199" t="s">
        <v>178</v>
      </c>
      <c r="C202" s="199" t="s">
        <v>124</v>
      </c>
      <c r="D202" s="200">
        <v>12.8</v>
      </c>
      <c r="E202" s="201">
        <v>1</v>
      </c>
      <c r="F202" s="196"/>
      <c r="G202" s="201">
        <v>1</v>
      </c>
      <c r="H202" s="196"/>
      <c r="I202" s="199" t="s">
        <v>99</v>
      </c>
      <c r="K202" s="91" t="s">
        <v>2</v>
      </c>
      <c r="L202" s="1"/>
      <c r="M202" s="1"/>
      <c r="N202" s="163">
        <f>SUM(N136:N200)-N147</f>
        <v>907.50000000000011</v>
      </c>
      <c r="O202" s="164">
        <f>SUM(O136:O200)</f>
        <v>68</v>
      </c>
      <c r="P202" s="1"/>
      <c r="Q202" s="164">
        <f>SUM(Q136:Q200)</f>
        <v>33</v>
      </c>
      <c r="R202" s="1"/>
      <c r="S202" s="1">
        <f>(O202+Q202)/2</f>
        <v>50.5</v>
      </c>
    </row>
    <row r="203" spans="1:19" x14ac:dyDescent="0.25">
      <c r="A203" s="199" t="s">
        <v>701</v>
      </c>
      <c r="B203" s="199" t="s">
        <v>180</v>
      </c>
      <c r="C203" s="199" t="s">
        <v>124</v>
      </c>
      <c r="D203" s="200">
        <v>12.8</v>
      </c>
      <c r="E203" s="201">
        <v>1</v>
      </c>
      <c r="F203" s="196"/>
      <c r="G203" s="201">
        <v>1</v>
      </c>
      <c r="H203" s="196"/>
      <c r="I203" s="199" t="s">
        <v>99</v>
      </c>
    </row>
    <row r="204" spans="1:19" ht="18.75" x14ac:dyDescent="0.3">
      <c r="A204" s="199" t="s">
        <v>702</v>
      </c>
      <c r="B204" s="199" t="s">
        <v>182</v>
      </c>
      <c r="C204" s="199" t="s">
        <v>124</v>
      </c>
      <c r="D204" s="200">
        <v>12.8</v>
      </c>
      <c r="E204" s="201">
        <v>1</v>
      </c>
      <c r="F204" s="196"/>
      <c r="G204" s="201">
        <v>1</v>
      </c>
      <c r="H204" s="196"/>
      <c r="I204" s="199" t="s">
        <v>99</v>
      </c>
      <c r="K204" s="161" t="s">
        <v>101</v>
      </c>
      <c r="L204" s="162"/>
      <c r="M204" s="162"/>
      <c r="N204" s="162"/>
      <c r="O204" s="162"/>
      <c r="P204" s="162"/>
      <c r="Q204" s="162"/>
      <c r="R204" s="162"/>
      <c r="S204" s="162"/>
    </row>
    <row r="205" spans="1:19" x14ac:dyDescent="0.25">
      <c r="A205" s="199" t="s">
        <v>703</v>
      </c>
      <c r="B205" s="199" t="s">
        <v>184</v>
      </c>
      <c r="C205" s="199" t="s">
        <v>124</v>
      </c>
      <c r="D205" s="200">
        <v>12.8</v>
      </c>
      <c r="E205" s="201">
        <v>1</v>
      </c>
      <c r="F205" s="196"/>
      <c r="G205" s="201">
        <v>1</v>
      </c>
      <c r="H205" s="196"/>
      <c r="I205" s="199" t="s">
        <v>99</v>
      </c>
    </row>
    <row r="206" spans="1:19" x14ac:dyDescent="0.25">
      <c r="A206" s="199" t="s">
        <v>704</v>
      </c>
      <c r="B206" s="199" t="s">
        <v>186</v>
      </c>
      <c r="C206" s="199" t="s">
        <v>124</v>
      </c>
      <c r="D206" s="200">
        <v>12.8</v>
      </c>
      <c r="E206" s="201">
        <v>1</v>
      </c>
      <c r="F206" s="196"/>
      <c r="G206" s="201">
        <v>1</v>
      </c>
      <c r="H206" s="196"/>
      <c r="I206" s="199" t="s">
        <v>99</v>
      </c>
      <c r="K206" s="156" t="s">
        <v>130</v>
      </c>
      <c r="L206" s="156" t="s">
        <v>131</v>
      </c>
      <c r="M206" s="156" t="s">
        <v>132</v>
      </c>
      <c r="N206" s="156" t="s">
        <v>10</v>
      </c>
      <c r="O206" s="156" t="s">
        <v>133</v>
      </c>
      <c r="P206" s="156" t="s">
        <v>134</v>
      </c>
      <c r="Q206" s="156" t="s">
        <v>135</v>
      </c>
      <c r="R206" s="156" t="s">
        <v>136</v>
      </c>
      <c r="S206" s="156" t="s">
        <v>98</v>
      </c>
    </row>
    <row r="207" spans="1:19" x14ac:dyDescent="0.25">
      <c r="A207" s="199" t="s">
        <v>705</v>
      </c>
      <c r="B207" s="199" t="s">
        <v>188</v>
      </c>
      <c r="C207" s="199" t="s">
        <v>124</v>
      </c>
      <c r="D207" s="200">
        <v>12.8</v>
      </c>
      <c r="E207" s="201">
        <v>1</v>
      </c>
      <c r="F207" s="196"/>
      <c r="G207" s="201">
        <v>1</v>
      </c>
      <c r="H207" s="196"/>
      <c r="I207" s="199" t="s">
        <v>99</v>
      </c>
    </row>
    <row r="208" spans="1:19" x14ac:dyDescent="0.25">
      <c r="A208" s="199" t="s">
        <v>706</v>
      </c>
      <c r="B208" s="199" t="s">
        <v>190</v>
      </c>
      <c r="C208" s="199" t="s">
        <v>124</v>
      </c>
      <c r="D208" s="200">
        <v>12.8</v>
      </c>
      <c r="E208" s="201">
        <v>1</v>
      </c>
      <c r="F208" s="196"/>
      <c r="G208" s="201">
        <v>1</v>
      </c>
      <c r="H208" s="196"/>
      <c r="I208" s="199" t="s">
        <v>99</v>
      </c>
      <c r="K208" s="158" t="s">
        <v>777</v>
      </c>
      <c r="L208" s="158" t="s">
        <v>778</v>
      </c>
      <c r="M208" s="158" t="s">
        <v>779</v>
      </c>
      <c r="N208" s="159">
        <v>14.12</v>
      </c>
      <c r="O208" s="160"/>
      <c r="P208" s="157"/>
      <c r="Q208" s="160">
        <v>0</v>
      </c>
      <c r="R208" s="157"/>
      <c r="S208" s="158" t="s">
        <v>99</v>
      </c>
    </row>
    <row r="209" spans="1:19" x14ac:dyDescent="0.25">
      <c r="A209" s="199" t="s">
        <v>707</v>
      </c>
      <c r="B209" s="199" t="s">
        <v>192</v>
      </c>
      <c r="C209" s="199" t="s">
        <v>124</v>
      </c>
      <c r="D209" s="200">
        <v>12.8</v>
      </c>
      <c r="E209" s="201">
        <v>1</v>
      </c>
      <c r="F209" s="196"/>
      <c r="G209" s="201">
        <v>1</v>
      </c>
      <c r="H209" s="196"/>
      <c r="I209" s="199" t="s">
        <v>99</v>
      </c>
      <c r="K209" s="158" t="s">
        <v>780</v>
      </c>
      <c r="L209" s="158" t="s">
        <v>102</v>
      </c>
      <c r="M209" s="158" t="s">
        <v>150</v>
      </c>
      <c r="N209" s="159">
        <v>96.74</v>
      </c>
      <c r="O209" s="160">
        <v>0</v>
      </c>
      <c r="P209" s="157"/>
      <c r="Q209" s="160">
        <v>0</v>
      </c>
      <c r="R209" s="157"/>
      <c r="S209" s="158" t="s">
        <v>99</v>
      </c>
    </row>
    <row r="210" spans="1:19" x14ac:dyDescent="0.25">
      <c r="A210" s="199" t="s">
        <v>708</v>
      </c>
      <c r="B210" s="199" t="s">
        <v>194</v>
      </c>
      <c r="C210" s="199" t="s">
        <v>124</v>
      </c>
      <c r="D210" s="200">
        <v>12.8</v>
      </c>
      <c r="E210" s="201">
        <v>1</v>
      </c>
      <c r="F210" s="196"/>
      <c r="G210" s="201">
        <v>1</v>
      </c>
      <c r="H210" s="196"/>
      <c r="I210" s="199" t="s">
        <v>99</v>
      </c>
      <c r="K210" s="158" t="s">
        <v>781</v>
      </c>
      <c r="L210" s="158" t="s">
        <v>782</v>
      </c>
      <c r="M210" s="158" t="s">
        <v>124</v>
      </c>
      <c r="N210" s="159">
        <v>41.5</v>
      </c>
      <c r="O210" s="160">
        <v>2</v>
      </c>
      <c r="P210" s="157"/>
      <c r="Q210" s="160">
        <v>2</v>
      </c>
      <c r="R210" s="157"/>
      <c r="S210" s="158" t="s">
        <v>99</v>
      </c>
    </row>
    <row r="211" spans="1:19" x14ac:dyDescent="0.25">
      <c r="A211" s="199" t="s">
        <v>709</v>
      </c>
      <c r="B211" s="199" t="s">
        <v>196</v>
      </c>
      <c r="C211" s="199" t="s">
        <v>124</v>
      </c>
      <c r="D211" s="200">
        <v>12.8</v>
      </c>
      <c r="E211" s="201">
        <v>1</v>
      </c>
      <c r="F211" s="196"/>
      <c r="G211" s="201">
        <v>1</v>
      </c>
      <c r="H211" s="196"/>
      <c r="I211" s="199" t="s">
        <v>99</v>
      </c>
      <c r="K211" s="158" t="s">
        <v>783</v>
      </c>
      <c r="L211" s="158" t="s">
        <v>784</v>
      </c>
      <c r="M211" s="158" t="s">
        <v>124</v>
      </c>
      <c r="N211" s="159">
        <v>51.55</v>
      </c>
      <c r="O211" s="160">
        <v>4</v>
      </c>
      <c r="P211" s="157"/>
      <c r="Q211" s="160">
        <v>3</v>
      </c>
      <c r="R211" s="157" t="s">
        <v>136</v>
      </c>
      <c r="S211" s="158" t="s">
        <v>99</v>
      </c>
    </row>
    <row r="212" spans="1:19" x14ac:dyDescent="0.25">
      <c r="A212" s="199" t="s">
        <v>710</v>
      </c>
      <c r="B212" s="199" t="s">
        <v>198</v>
      </c>
      <c r="C212" s="199" t="s">
        <v>124</v>
      </c>
      <c r="D212" s="200">
        <v>12.52</v>
      </c>
      <c r="E212" s="201">
        <v>1</v>
      </c>
      <c r="F212" s="196"/>
      <c r="G212" s="201">
        <v>1</v>
      </c>
      <c r="H212" s="196"/>
      <c r="I212" s="199" t="s">
        <v>99</v>
      </c>
    </row>
    <row r="213" spans="1:19" x14ac:dyDescent="0.25">
      <c r="A213" s="199" t="s">
        <v>711</v>
      </c>
      <c r="B213" s="199" t="s">
        <v>200</v>
      </c>
      <c r="C213" s="199" t="s">
        <v>124</v>
      </c>
      <c r="D213" s="200">
        <v>11.52</v>
      </c>
      <c r="E213" s="201">
        <v>0</v>
      </c>
      <c r="F213" s="196"/>
      <c r="G213" s="201">
        <v>0</v>
      </c>
      <c r="H213" s="196" t="s">
        <v>136</v>
      </c>
      <c r="I213" s="199" t="s">
        <v>712</v>
      </c>
      <c r="K213" s="91" t="s">
        <v>2</v>
      </c>
      <c r="L213" s="1"/>
      <c r="M213" s="1"/>
      <c r="N213" s="163">
        <f>SUM(N208:N211)</f>
        <v>203.91000000000003</v>
      </c>
      <c r="O213" s="164">
        <f>SUM(O208:O211)</f>
        <v>6</v>
      </c>
      <c r="P213" s="1"/>
      <c r="Q213" s="164">
        <f>SUM(Q208:Q211)</f>
        <v>5</v>
      </c>
      <c r="R213" s="1"/>
      <c r="S213" s="1">
        <v>5</v>
      </c>
    </row>
    <row r="214" spans="1:19" x14ac:dyDescent="0.25">
      <c r="A214" s="199" t="s">
        <v>713</v>
      </c>
      <c r="B214" s="199" t="s">
        <v>622</v>
      </c>
      <c r="C214" s="199" t="s">
        <v>124</v>
      </c>
      <c r="D214" s="200">
        <v>2.2799999999999998</v>
      </c>
      <c r="E214" s="201">
        <v>0</v>
      </c>
      <c r="F214" s="196"/>
      <c r="G214" s="201">
        <v>0</v>
      </c>
      <c r="H214" s="196" t="s">
        <v>136</v>
      </c>
      <c r="I214" s="199" t="s">
        <v>714</v>
      </c>
    </row>
    <row r="215" spans="1:19" ht="18.75" x14ac:dyDescent="0.3">
      <c r="A215" s="199" t="s">
        <v>715</v>
      </c>
      <c r="B215" s="199" t="s">
        <v>716</v>
      </c>
      <c r="C215" s="199" t="s">
        <v>124</v>
      </c>
      <c r="D215" s="200">
        <v>9.7100000000000009</v>
      </c>
      <c r="E215" s="201">
        <v>0</v>
      </c>
      <c r="F215" s="196"/>
      <c r="G215" s="201">
        <v>0</v>
      </c>
      <c r="H215" s="196" t="s">
        <v>136</v>
      </c>
      <c r="I215" s="199" t="s">
        <v>561</v>
      </c>
      <c r="K215" s="161" t="s">
        <v>793</v>
      </c>
      <c r="L215" s="162"/>
      <c r="M215" s="162"/>
      <c r="N215" s="162"/>
      <c r="O215" s="162"/>
      <c r="P215" s="162"/>
      <c r="Q215" s="162"/>
      <c r="R215" s="162"/>
      <c r="S215" s="162"/>
    </row>
    <row r="216" spans="1:19" x14ac:dyDescent="0.25">
      <c r="A216" s="199" t="s">
        <v>717</v>
      </c>
      <c r="B216" s="199" t="s">
        <v>718</v>
      </c>
      <c r="C216" s="199" t="s">
        <v>124</v>
      </c>
      <c r="D216" s="200">
        <v>4.22</v>
      </c>
      <c r="E216" s="201">
        <v>0</v>
      </c>
      <c r="F216" s="196"/>
      <c r="G216" s="201">
        <v>0</v>
      </c>
      <c r="H216" s="196" t="s">
        <v>136</v>
      </c>
      <c r="I216" s="199" t="s">
        <v>719</v>
      </c>
    </row>
    <row r="217" spans="1:19" x14ac:dyDescent="0.25">
      <c r="A217" s="199" t="s">
        <v>720</v>
      </c>
      <c r="B217" s="199" t="s">
        <v>721</v>
      </c>
      <c r="C217" s="199" t="s">
        <v>124</v>
      </c>
      <c r="D217" s="200">
        <v>7.97</v>
      </c>
      <c r="E217" s="201">
        <v>0</v>
      </c>
      <c r="F217" s="196"/>
      <c r="G217" s="201">
        <v>0</v>
      </c>
      <c r="H217" s="196" t="s">
        <v>136</v>
      </c>
      <c r="I217" s="199" t="s">
        <v>542</v>
      </c>
      <c r="K217" s="180" t="s">
        <v>130</v>
      </c>
      <c r="L217" s="180" t="s">
        <v>131</v>
      </c>
      <c r="M217" s="180" t="s">
        <v>132</v>
      </c>
      <c r="N217" s="180" t="s">
        <v>10</v>
      </c>
      <c r="O217" s="180" t="s">
        <v>133</v>
      </c>
      <c r="P217" s="180" t="s">
        <v>134</v>
      </c>
      <c r="Q217" s="180" t="s">
        <v>135</v>
      </c>
      <c r="R217" s="180" t="s">
        <v>136</v>
      </c>
      <c r="S217" s="180" t="s">
        <v>98</v>
      </c>
    </row>
    <row r="218" spans="1:19" x14ac:dyDescent="0.25">
      <c r="A218" s="199" t="s">
        <v>722</v>
      </c>
      <c r="B218" s="199" t="s">
        <v>723</v>
      </c>
      <c r="C218" s="199" t="s">
        <v>124</v>
      </c>
      <c r="D218" s="200">
        <v>2.2799999999999998</v>
      </c>
      <c r="E218" s="201">
        <v>0</v>
      </c>
      <c r="F218" s="196"/>
      <c r="G218" s="201">
        <v>0</v>
      </c>
      <c r="H218" s="196" t="s">
        <v>136</v>
      </c>
      <c r="I218" s="199" t="s">
        <v>724</v>
      </c>
    </row>
    <row r="219" spans="1:19" x14ac:dyDescent="0.25">
      <c r="A219" s="199" t="s">
        <v>725</v>
      </c>
      <c r="B219" s="199" t="s">
        <v>726</v>
      </c>
      <c r="C219" s="199" t="s">
        <v>124</v>
      </c>
      <c r="D219" s="200">
        <v>9.7100000000000009</v>
      </c>
      <c r="E219" s="201">
        <v>0</v>
      </c>
      <c r="F219" s="196"/>
      <c r="G219" s="201">
        <v>0</v>
      </c>
      <c r="H219" s="196" t="s">
        <v>136</v>
      </c>
      <c r="I219" s="199" t="s">
        <v>565</v>
      </c>
      <c r="K219" s="182" t="s">
        <v>794</v>
      </c>
      <c r="L219" s="182" t="s">
        <v>795</v>
      </c>
      <c r="M219" s="182" t="s">
        <v>150</v>
      </c>
      <c r="N219" s="183">
        <v>18.75</v>
      </c>
      <c r="O219" s="184">
        <v>1</v>
      </c>
      <c r="P219" s="181"/>
      <c r="Q219" s="184">
        <v>0</v>
      </c>
      <c r="R219" s="181"/>
      <c r="S219" s="182" t="s">
        <v>674</v>
      </c>
    </row>
    <row r="220" spans="1:19" x14ac:dyDescent="0.25">
      <c r="A220" s="199" t="s">
        <v>727</v>
      </c>
      <c r="B220" s="199" t="s">
        <v>728</v>
      </c>
      <c r="C220" s="199" t="s">
        <v>124</v>
      </c>
      <c r="D220" s="200">
        <v>4.22</v>
      </c>
      <c r="E220" s="201">
        <v>0</v>
      </c>
      <c r="F220" s="196"/>
      <c r="G220" s="201">
        <v>0</v>
      </c>
      <c r="H220" s="196" t="s">
        <v>136</v>
      </c>
      <c r="I220" s="199" t="s">
        <v>729</v>
      </c>
      <c r="K220" s="182" t="s">
        <v>796</v>
      </c>
      <c r="L220" s="182" t="s">
        <v>797</v>
      </c>
      <c r="M220" s="182" t="s">
        <v>150</v>
      </c>
      <c r="N220" s="183">
        <v>3.79</v>
      </c>
      <c r="O220" s="184">
        <v>0</v>
      </c>
      <c r="P220" s="181"/>
      <c r="Q220" s="184">
        <v>0</v>
      </c>
      <c r="R220" s="181"/>
      <c r="S220" s="182" t="s">
        <v>99</v>
      </c>
    </row>
    <row r="221" spans="1:19" x14ac:dyDescent="0.25">
      <c r="A221" s="199" t="s">
        <v>730</v>
      </c>
      <c r="B221" s="199" t="s">
        <v>731</v>
      </c>
      <c r="C221" s="199" t="s">
        <v>124</v>
      </c>
      <c r="D221" s="200">
        <v>7.97</v>
      </c>
      <c r="E221" s="201">
        <v>0</v>
      </c>
      <c r="F221" s="196"/>
      <c r="G221" s="201">
        <v>0</v>
      </c>
      <c r="H221" s="196" t="s">
        <v>136</v>
      </c>
      <c r="I221" s="199" t="s">
        <v>547</v>
      </c>
      <c r="K221" s="182" t="s">
        <v>798</v>
      </c>
      <c r="L221" s="182" t="s">
        <v>799</v>
      </c>
      <c r="M221" s="182" t="s">
        <v>150</v>
      </c>
      <c r="N221" s="183">
        <v>9.59</v>
      </c>
      <c r="O221" s="184">
        <v>0</v>
      </c>
      <c r="P221" s="181"/>
      <c r="Q221" s="184">
        <v>0</v>
      </c>
      <c r="R221" s="181"/>
      <c r="S221" s="182" t="s">
        <v>99</v>
      </c>
    </row>
    <row r="222" spans="1:19" x14ac:dyDescent="0.25">
      <c r="A222" s="199" t="s">
        <v>732</v>
      </c>
      <c r="B222" s="199" t="s">
        <v>733</v>
      </c>
      <c r="C222" s="199" t="s">
        <v>124</v>
      </c>
      <c r="D222" s="200">
        <v>27.11</v>
      </c>
      <c r="E222" s="201">
        <v>0</v>
      </c>
      <c r="F222" s="196"/>
      <c r="G222" s="201">
        <v>0</v>
      </c>
      <c r="H222" s="196" t="s">
        <v>136</v>
      </c>
      <c r="I222" s="199" t="s">
        <v>255</v>
      </c>
      <c r="K222" s="182" t="s">
        <v>800</v>
      </c>
      <c r="L222" s="182" t="s">
        <v>801</v>
      </c>
      <c r="M222" s="182" t="s">
        <v>150</v>
      </c>
      <c r="N222" s="183">
        <v>11.84</v>
      </c>
      <c r="O222" s="184">
        <v>0</v>
      </c>
      <c r="P222" s="181"/>
      <c r="Q222" s="184">
        <v>0</v>
      </c>
      <c r="R222" s="181"/>
      <c r="S222" s="182" t="s">
        <v>802</v>
      </c>
    </row>
    <row r="223" spans="1:19" x14ac:dyDescent="0.25">
      <c r="A223" s="199" t="s">
        <v>734</v>
      </c>
      <c r="B223" s="199" t="s">
        <v>735</v>
      </c>
      <c r="C223" s="199" t="s">
        <v>124</v>
      </c>
      <c r="D223" s="200">
        <v>27.11</v>
      </c>
      <c r="E223" s="201">
        <v>0</v>
      </c>
      <c r="F223" s="196"/>
      <c r="G223" s="201">
        <v>0</v>
      </c>
      <c r="H223" s="196" t="s">
        <v>136</v>
      </c>
      <c r="I223" s="199" t="s">
        <v>247</v>
      </c>
      <c r="K223" s="182" t="s">
        <v>803</v>
      </c>
      <c r="L223" s="182" t="s">
        <v>804</v>
      </c>
      <c r="M223" s="182" t="s">
        <v>150</v>
      </c>
      <c r="N223" s="183">
        <v>23.1</v>
      </c>
      <c r="O223" s="184">
        <v>2</v>
      </c>
      <c r="P223" s="181"/>
      <c r="Q223" s="184">
        <v>0</v>
      </c>
      <c r="R223" s="181"/>
      <c r="S223" s="182" t="s">
        <v>674</v>
      </c>
    </row>
    <row r="224" spans="1:19" x14ac:dyDescent="0.25">
      <c r="A224" s="199" t="s">
        <v>736</v>
      </c>
      <c r="B224" s="199" t="s">
        <v>737</v>
      </c>
      <c r="C224" s="199" t="s">
        <v>124</v>
      </c>
      <c r="D224" s="200">
        <v>12.73</v>
      </c>
      <c r="E224" s="201">
        <v>0</v>
      </c>
      <c r="F224" s="196"/>
      <c r="G224" s="201">
        <v>0</v>
      </c>
      <c r="H224" s="196" t="s">
        <v>136</v>
      </c>
      <c r="I224" s="199" t="s">
        <v>738</v>
      </c>
      <c r="K224" s="182" t="s">
        <v>805</v>
      </c>
      <c r="L224" s="182" t="s">
        <v>806</v>
      </c>
      <c r="M224" s="182" t="s">
        <v>150</v>
      </c>
      <c r="N224" s="183">
        <v>22.99</v>
      </c>
      <c r="O224" s="184">
        <v>2</v>
      </c>
      <c r="P224" s="181"/>
      <c r="Q224" s="184">
        <v>0</v>
      </c>
      <c r="R224" s="181"/>
      <c r="S224" s="182" t="s">
        <v>674</v>
      </c>
    </row>
    <row r="225" spans="1:19" x14ac:dyDescent="0.25">
      <c r="A225" s="199" t="s">
        <v>739</v>
      </c>
      <c r="B225" s="199" t="s">
        <v>740</v>
      </c>
      <c r="C225" s="199" t="s">
        <v>124</v>
      </c>
      <c r="D225" s="200">
        <v>12.74</v>
      </c>
      <c r="E225" s="201">
        <v>0</v>
      </c>
      <c r="F225" s="196"/>
      <c r="G225" s="201">
        <v>0</v>
      </c>
      <c r="H225" s="196" t="s">
        <v>136</v>
      </c>
      <c r="I225" s="199" t="s">
        <v>741</v>
      </c>
      <c r="K225" s="182" t="s">
        <v>807</v>
      </c>
      <c r="L225" s="182" t="s">
        <v>808</v>
      </c>
      <c r="M225" s="182" t="s">
        <v>125</v>
      </c>
      <c r="N225" s="183">
        <v>17.04</v>
      </c>
      <c r="O225" s="184">
        <v>1</v>
      </c>
      <c r="P225" s="181"/>
      <c r="Q225" s="184">
        <v>0</v>
      </c>
      <c r="R225" s="181"/>
      <c r="S225" s="182" t="s">
        <v>674</v>
      </c>
    </row>
    <row r="226" spans="1:19" x14ac:dyDescent="0.25">
      <c r="A226" s="199" t="s">
        <v>742</v>
      </c>
      <c r="B226" s="199" t="s">
        <v>743</v>
      </c>
      <c r="C226" s="199" t="s">
        <v>124</v>
      </c>
      <c r="D226" s="200">
        <v>12.46</v>
      </c>
      <c r="E226" s="201">
        <v>0</v>
      </c>
      <c r="F226" s="196"/>
      <c r="G226" s="201">
        <v>0</v>
      </c>
      <c r="H226" s="196" t="s">
        <v>136</v>
      </c>
      <c r="I226" s="199" t="s">
        <v>744</v>
      </c>
      <c r="K226" s="182" t="s">
        <v>809</v>
      </c>
      <c r="L226" s="182" t="s">
        <v>810</v>
      </c>
      <c r="M226" s="182" t="s">
        <v>125</v>
      </c>
      <c r="N226" s="183">
        <v>2.93</v>
      </c>
      <c r="O226" s="184">
        <v>0</v>
      </c>
      <c r="P226" s="181"/>
      <c r="Q226" s="184">
        <v>0</v>
      </c>
      <c r="R226" s="181"/>
      <c r="S226" s="182" t="s">
        <v>99</v>
      </c>
    </row>
    <row r="227" spans="1:19" x14ac:dyDescent="0.25">
      <c r="A227" s="199" t="s">
        <v>745</v>
      </c>
      <c r="B227" s="199" t="s">
        <v>202</v>
      </c>
      <c r="C227" s="199" t="s">
        <v>746</v>
      </c>
      <c r="D227" s="200">
        <v>12.52</v>
      </c>
      <c r="E227" s="201">
        <v>1</v>
      </c>
      <c r="F227" s="196"/>
      <c r="G227" s="201">
        <v>1</v>
      </c>
      <c r="H227" s="196"/>
      <c r="I227" s="199" t="s">
        <v>99</v>
      </c>
      <c r="K227" s="182" t="s">
        <v>811</v>
      </c>
      <c r="L227" s="182" t="s">
        <v>812</v>
      </c>
      <c r="M227" s="182" t="s">
        <v>125</v>
      </c>
      <c r="N227" s="183">
        <v>7.77</v>
      </c>
      <c r="O227" s="184">
        <v>0</v>
      </c>
      <c r="P227" s="181"/>
      <c r="Q227" s="184">
        <v>0</v>
      </c>
      <c r="R227" s="181"/>
      <c r="S227" s="182" t="s">
        <v>99</v>
      </c>
    </row>
    <row r="228" spans="1:19" x14ac:dyDescent="0.25">
      <c r="A228" s="199" t="s">
        <v>747</v>
      </c>
      <c r="B228" s="199" t="s">
        <v>204</v>
      </c>
      <c r="C228" s="199" t="s">
        <v>746</v>
      </c>
      <c r="D228" s="200">
        <v>12.8</v>
      </c>
      <c r="E228" s="201">
        <v>1</v>
      </c>
      <c r="F228" s="196"/>
      <c r="G228" s="201">
        <v>1</v>
      </c>
      <c r="H228" s="196"/>
      <c r="I228" s="199" t="s">
        <v>99</v>
      </c>
      <c r="K228" s="182" t="s">
        <v>813</v>
      </c>
      <c r="L228" s="182" t="s">
        <v>814</v>
      </c>
      <c r="M228" s="182" t="s">
        <v>125</v>
      </c>
      <c r="N228" s="183">
        <v>12.57</v>
      </c>
      <c r="O228" s="184">
        <v>1</v>
      </c>
      <c r="P228" s="181"/>
      <c r="Q228" s="184">
        <v>0</v>
      </c>
      <c r="R228" s="181"/>
      <c r="S228" s="182" t="s">
        <v>99</v>
      </c>
    </row>
    <row r="229" spans="1:19" x14ac:dyDescent="0.25">
      <c r="A229" s="199" t="s">
        <v>748</v>
      </c>
      <c r="B229" s="199" t="s">
        <v>206</v>
      </c>
      <c r="C229" s="199" t="s">
        <v>746</v>
      </c>
      <c r="D229" s="200">
        <v>12.8</v>
      </c>
      <c r="E229" s="201">
        <v>1</v>
      </c>
      <c r="F229" s="196"/>
      <c r="G229" s="201">
        <v>1</v>
      </c>
      <c r="H229" s="196"/>
      <c r="I229" s="199" t="s">
        <v>99</v>
      </c>
      <c r="K229" s="182" t="s">
        <v>815</v>
      </c>
      <c r="L229" s="182" t="s">
        <v>816</v>
      </c>
      <c r="M229" s="182" t="s">
        <v>125</v>
      </c>
      <c r="N229" s="183">
        <v>20.27</v>
      </c>
      <c r="O229" s="184">
        <v>2</v>
      </c>
      <c r="P229" s="181"/>
      <c r="Q229" s="184">
        <v>0</v>
      </c>
      <c r="R229" s="181"/>
      <c r="S229" s="182" t="s">
        <v>674</v>
      </c>
    </row>
    <row r="230" spans="1:19" x14ac:dyDescent="0.25">
      <c r="A230" s="199" t="s">
        <v>749</v>
      </c>
      <c r="B230" s="199" t="s">
        <v>208</v>
      </c>
      <c r="C230" s="199" t="s">
        <v>746</v>
      </c>
      <c r="D230" s="200">
        <v>12.8</v>
      </c>
      <c r="E230" s="201">
        <v>1</v>
      </c>
      <c r="F230" s="196"/>
      <c r="G230" s="201">
        <v>1</v>
      </c>
      <c r="H230" s="196"/>
      <c r="I230" s="199" t="s">
        <v>99</v>
      </c>
      <c r="K230" s="182" t="s">
        <v>817</v>
      </c>
      <c r="L230" s="182" t="s">
        <v>818</v>
      </c>
      <c r="M230" s="182" t="s">
        <v>125</v>
      </c>
      <c r="N230" s="183">
        <v>20.14</v>
      </c>
      <c r="O230" s="184">
        <v>2</v>
      </c>
      <c r="P230" s="181"/>
      <c r="Q230" s="184">
        <v>0</v>
      </c>
      <c r="R230" s="181"/>
      <c r="S230" s="182" t="s">
        <v>674</v>
      </c>
    </row>
    <row r="231" spans="1:19" x14ac:dyDescent="0.25">
      <c r="A231" s="199" t="s">
        <v>750</v>
      </c>
      <c r="B231" s="199" t="s">
        <v>210</v>
      </c>
      <c r="C231" s="199" t="s">
        <v>746</v>
      </c>
      <c r="D231" s="200">
        <v>12.8</v>
      </c>
      <c r="E231" s="201">
        <v>1</v>
      </c>
      <c r="F231" s="196"/>
      <c r="G231" s="201">
        <v>1</v>
      </c>
      <c r="H231" s="196" t="s">
        <v>136</v>
      </c>
      <c r="I231" s="199" t="s">
        <v>99</v>
      </c>
      <c r="K231" s="182" t="s">
        <v>819</v>
      </c>
      <c r="L231" s="182" t="s">
        <v>820</v>
      </c>
      <c r="M231" s="182" t="s">
        <v>124</v>
      </c>
      <c r="N231" s="183">
        <v>50.01</v>
      </c>
      <c r="O231" s="184">
        <v>4</v>
      </c>
      <c r="P231" s="181"/>
      <c r="Q231" s="184">
        <v>0</v>
      </c>
      <c r="R231" s="181"/>
      <c r="S231" s="182" t="s">
        <v>99</v>
      </c>
    </row>
    <row r="232" spans="1:19" x14ac:dyDescent="0.25">
      <c r="A232" s="199" t="s">
        <v>751</v>
      </c>
      <c r="B232" s="199" t="s">
        <v>212</v>
      </c>
      <c r="C232" s="199" t="s">
        <v>746</v>
      </c>
      <c r="D232" s="200">
        <v>12.8</v>
      </c>
      <c r="E232" s="201">
        <v>1</v>
      </c>
      <c r="F232" s="196"/>
      <c r="G232" s="201">
        <v>1</v>
      </c>
      <c r="H232" s="196"/>
      <c r="I232" s="199" t="s">
        <v>99</v>
      </c>
      <c r="K232" s="182" t="s">
        <v>821</v>
      </c>
      <c r="L232" s="182" t="s">
        <v>822</v>
      </c>
      <c r="M232" s="182" t="s">
        <v>124</v>
      </c>
      <c r="N232" s="183">
        <v>50.19</v>
      </c>
      <c r="O232" s="184">
        <v>4</v>
      </c>
      <c r="P232" s="181"/>
      <c r="Q232" s="184">
        <v>0</v>
      </c>
      <c r="R232" s="181"/>
      <c r="S232" s="182" t="s">
        <v>99</v>
      </c>
    </row>
    <row r="233" spans="1:19" x14ac:dyDescent="0.25">
      <c r="A233" s="199" t="s">
        <v>752</v>
      </c>
      <c r="B233" s="199" t="s">
        <v>214</v>
      </c>
      <c r="C233" s="199" t="s">
        <v>746</v>
      </c>
      <c r="D233" s="200">
        <v>12.8</v>
      </c>
      <c r="E233" s="201">
        <v>1</v>
      </c>
      <c r="F233" s="196"/>
      <c r="G233" s="201">
        <v>1</v>
      </c>
      <c r="H233" s="196"/>
      <c r="I233" s="199" t="s">
        <v>99</v>
      </c>
    </row>
    <row r="234" spans="1:19" x14ac:dyDescent="0.25">
      <c r="A234" s="199" t="s">
        <v>753</v>
      </c>
      <c r="B234" s="199" t="s">
        <v>216</v>
      </c>
      <c r="C234" s="199" t="s">
        <v>746</v>
      </c>
      <c r="D234" s="200">
        <v>12.8</v>
      </c>
      <c r="E234" s="201">
        <v>1</v>
      </c>
      <c r="F234" s="196"/>
      <c r="G234" s="201">
        <v>1</v>
      </c>
      <c r="H234" s="196"/>
      <c r="I234" s="199" t="s">
        <v>99</v>
      </c>
      <c r="K234" s="91" t="s">
        <v>2</v>
      </c>
      <c r="N234" s="163">
        <f>SUM(N219:N230)</f>
        <v>170.78000000000003</v>
      </c>
      <c r="O234" s="164">
        <f>SUM(O219:O230)</f>
        <v>11</v>
      </c>
      <c r="P234" s="1"/>
      <c r="Q234" s="164">
        <f>SUM(Q219:Q232)</f>
        <v>0</v>
      </c>
      <c r="R234" s="1"/>
      <c r="S234" s="1">
        <f>(O234+Q234)/2</f>
        <v>5.5</v>
      </c>
    </row>
    <row r="235" spans="1:19" x14ac:dyDescent="0.25">
      <c r="A235" s="199" t="s">
        <v>754</v>
      </c>
      <c r="B235" s="199" t="s">
        <v>218</v>
      </c>
      <c r="C235" s="199" t="s">
        <v>746</v>
      </c>
      <c r="D235" s="200">
        <v>12.8</v>
      </c>
      <c r="E235" s="201">
        <v>1</v>
      </c>
      <c r="F235" s="196"/>
      <c r="G235" s="201">
        <v>1</v>
      </c>
      <c r="H235" s="196"/>
      <c r="I235" s="199" t="s">
        <v>99</v>
      </c>
    </row>
    <row r="236" spans="1:19" ht="18.75" x14ac:dyDescent="0.3">
      <c r="A236" s="199" t="s">
        <v>755</v>
      </c>
      <c r="B236" s="199" t="s">
        <v>220</v>
      </c>
      <c r="C236" s="199" t="s">
        <v>746</v>
      </c>
      <c r="D236" s="200">
        <v>12.8</v>
      </c>
      <c r="E236" s="201">
        <v>1</v>
      </c>
      <c r="F236" s="196"/>
      <c r="G236" s="201">
        <v>1</v>
      </c>
      <c r="H236" s="196"/>
      <c r="I236" s="199" t="s">
        <v>99</v>
      </c>
      <c r="K236" s="161" t="s">
        <v>823</v>
      </c>
      <c r="L236" s="162"/>
      <c r="M236" s="162"/>
      <c r="N236" s="162"/>
      <c r="O236" s="162"/>
      <c r="P236" s="162"/>
      <c r="Q236" s="162"/>
      <c r="R236" s="162"/>
      <c r="S236" s="162"/>
    </row>
    <row r="237" spans="1:19" x14ac:dyDescent="0.25">
      <c r="A237" s="199" t="s">
        <v>756</v>
      </c>
      <c r="B237" s="199" t="s">
        <v>223</v>
      </c>
      <c r="C237" s="199" t="s">
        <v>746</v>
      </c>
      <c r="D237" s="200">
        <v>12.8</v>
      </c>
      <c r="E237" s="201">
        <v>1</v>
      </c>
      <c r="F237" s="196"/>
      <c r="G237" s="201">
        <v>1</v>
      </c>
      <c r="H237" s="196"/>
      <c r="I237" s="199" t="s">
        <v>99</v>
      </c>
    </row>
    <row r="238" spans="1:19" x14ac:dyDescent="0.25">
      <c r="A238" s="199" t="s">
        <v>757</v>
      </c>
      <c r="B238" s="199" t="s">
        <v>225</v>
      </c>
      <c r="C238" s="199" t="s">
        <v>746</v>
      </c>
      <c r="D238" s="200">
        <v>12.52</v>
      </c>
      <c r="E238" s="201">
        <v>1</v>
      </c>
      <c r="F238" s="196"/>
      <c r="G238" s="201">
        <v>1</v>
      </c>
      <c r="H238" s="196"/>
      <c r="I238" s="199" t="s">
        <v>99</v>
      </c>
      <c r="K238" s="186" t="s">
        <v>130</v>
      </c>
      <c r="L238" s="186" t="s">
        <v>131</v>
      </c>
      <c r="M238" s="186" t="s">
        <v>132</v>
      </c>
      <c r="N238" s="186" t="s">
        <v>10</v>
      </c>
      <c r="O238" s="186" t="s">
        <v>133</v>
      </c>
      <c r="P238" s="186" t="s">
        <v>134</v>
      </c>
      <c r="Q238" s="186" t="s">
        <v>135</v>
      </c>
      <c r="R238" s="186" t="s">
        <v>136</v>
      </c>
      <c r="S238" s="186" t="s">
        <v>98</v>
      </c>
    </row>
    <row r="239" spans="1:19" x14ac:dyDescent="0.25">
      <c r="A239" s="199" t="s">
        <v>758</v>
      </c>
      <c r="B239" s="199" t="s">
        <v>227</v>
      </c>
      <c r="C239" s="199" t="s">
        <v>746</v>
      </c>
      <c r="D239" s="200">
        <v>11.52</v>
      </c>
      <c r="E239" s="201">
        <v>0</v>
      </c>
      <c r="F239" s="196"/>
      <c r="G239" s="201">
        <v>0</v>
      </c>
      <c r="H239" s="196" t="s">
        <v>136</v>
      </c>
      <c r="I239" s="199" t="s">
        <v>712</v>
      </c>
    </row>
    <row r="240" spans="1:19" x14ac:dyDescent="0.25">
      <c r="A240" s="199" t="s">
        <v>759</v>
      </c>
      <c r="B240" s="199" t="s">
        <v>229</v>
      </c>
      <c r="C240" s="199" t="s">
        <v>746</v>
      </c>
      <c r="D240" s="200">
        <v>2.2799999999999998</v>
      </c>
      <c r="E240" s="201">
        <v>0</v>
      </c>
      <c r="F240" s="196"/>
      <c r="G240" s="201">
        <v>0</v>
      </c>
      <c r="H240" s="196" t="s">
        <v>136</v>
      </c>
      <c r="I240" s="199" t="s">
        <v>714</v>
      </c>
      <c r="K240" s="188" t="s">
        <v>824</v>
      </c>
      <c r="L240" s="188" t="s">
        <v>825</v>
      </c>
      <c r="M240" s="188" t="s">
        <v>124</v>
      </c>
      <c r="N240" s="189">
        <v>18.760000000000002</v>
      </c>
      <c r="O240" s="190">
        <v>1</v>
      </c>
      <c r="P240" s="187"/>
      <c r="Q240" s="190">
        <v>0</v>
      </c>
      <c r="R240" s="187"/>
      <c r="S240" s="188" t="s">
        <v>674</v>
      </c>
    </row>
    <row r="241" spans="1:19" x14ac:dyDescent="0.25">
      <c r="A241" s="199" t="s">
        <v>760</v>
      </c>
      <c r="B241" s="199" t="s">
        <v>231</v>
      </c>
      <c r="C241" s="199" t="s">
        <v>746</v>
      </c>
      <c r="D241" s="200">
        <v>9.7100000000000009</v>
      </c>
      <c r="E241" s="201">
        <v>0</v>
      </c>
      <c r="F241" s="196"/>
      <c r="G241" s="201">
        <v>0</v>
      </c>
      <c r="H241" s="196" t="s">
        <v>136</v>
      </c>
      <c r="I241" s="199" t="s">
        <v>561</v>
      </c>
      <c r="K241" s="188" t="s">
        <v>826</v>
      </c>
      <c r="L241" s="188" t="s">
        <v>827</v>
      </c>
      <c r="M241" s="188" t="s">
        <v>124</v>
      </c>
      <c r="N241" s="189">
        <v>3.79</v>
      </c>
      <c r="O241" s="190">
        <v>0</v>
      </c>
      <c r="P241" s="187"/>
      <c r="Q241" s="190">
        <v>0</v>
      </c>
      <c r="R241" s="187"/>
      <c r="S241" s="188" t="s">
        <v>99</v>
      </c>
    </row>
    <row r="242" spans="1:19" x14ac:dyDescent="0.25">
      <c r="A242" s="199" t="s">
        <v>761</v>
      </c>
      <c r="B242" s="199" t="s">
        <v>233</v>
      </c>
      <c r="C242" s="199" t="s">
        <v>746</v>
      </c>
      <c r="D242" s="200">
        <v>4.22</v>
      </c>
      <c r="E242" s="201">
        <v>0</v>
      </c>
      <c r="F242" s="196"/>
      <c r="G242" s="201">
        <v>0</v>
      </c>
      <c r="H242" s="196" t="s">
        <v>136</v>
      </c>
      <c r="I242" s="199" t="s">
        <v>719</v>
      </c>
      <c r="K242" s="188" t="s">
        <v>828</v>
      </c>
      <c r="L242" s="188" t="s">
        <v>829</v>
      </c>
      <c r="M242" s="188" t="s">
        <v>124</v>
      </c>
      <c r="N242" s="189">
        <v>9.51</v>
      </c>
      <c r="O242" s="190">
        <v>0</v>
      </c>
      <c r="P242" s="187"/>
      <c r="Q242" s="190">
        <v>0</v>
      </c>
      <c r="R242" s="187"/>
      <c r="S242" s="188" t="s">
        <v>99</v>
      </c>
    </row>
    <row r="243" spans="1:19" x14ac:dyDescent="0.25">
      <c r="A243" s="199" t="s">
        <v>762</v>
      </c>
      <c r="B243" s="199" t="s">
        <v>315</v>
      </c>
      <c r="C243" s="199" t="s">
        <v>746</v>
      </c>
      <c r="D243" s="200">
        <v>7.97</v>
      </c>
      <c r="E243" s="201">
        <v>0</v>
      </c>
      <c r="F243" s="196"/>
      <c r="G243" s="201">
        <v>0</v>
      </c>
      <c r="H243" s="196" t="s">
        <v>136</v>
      </c>
      <c r="I243" s="199" t="s">
        <v>542</v>
      </c>
      <c r="K243" s="188" t="s">
        <v>830</v>
      </c>
      <c r="L243" s="188" t="s">
        <v>831</v>
      </c>
      <c r="M243" s="188" t="s">
        <v>124</v>
      </c>
      <c r="N243" s="189">
        <v>22.98</v>
      </c>
      <c r="O243" s="190">
        <v>2</v>
      </c>
      <c r="P243" s="187"/>
      <c r="Q243" s="190">
        <v>0</v>
      </c>
      <c r="R243" s="187"/>
      <c r="S243" s="188" t="s">
        <v>674</v>
      </c>
    </row>
    <row r="244" spans="1:19" x14ac:dyDescent="0.25">
      <c r="A244" s="199" t="s">
        <v>763</v>
      </c>
      <c r="B244" s="199" t="s">
        <v>317</v>
      </c>
      <c r="C244" s="199" t="s">
        <v>746</v>
      </c>
      <c r="D244" s="200">
        <v>2.2799999999999998</v>
      </c>
      <c r="E244" s="201">
        <v>0</v>
      </c>
      <c r="F244" s="196"/>
      <c r="G244" s="201">
        <v>0</v>
      </c>
      <c r="H244" s="196" t="s">
        <v>136</v>
      </c>
      <c r="I244" s="199" t="s">
        <v>724</v>
      </c>
      <c r="K244" s="188" t="s">
        <v>832</v>
      </c>
      <c r="L244" s="188" t="s">
        <v>833</v>
      </c>
      <c r="M244" s="188" t="s">
        <v>124</v>
      </c>
      <c r="N244" s="189">
        <v>13.8</v>
      </c>
      <c r="O244" s="190">
        <v>1</v>
      </c>
      <c r="P244" s="187"/>
      <c r="Q244" s="190">
        <v>0</v>
      </c>
      <c r="R244" s="187"/>
      <c r="S244" s="188" t="s">
        <v>99</v>
      </c>
    </row>
    <row r="245" spans="1:19" x14ac:dyDescent="0.25">
      <c r="A245" s="199" t="s">
        <v>764</v>
      </c>
      <c r="B245" s="199" t="s">
        <v>319</v>
      </c>
      <c r="C245" s="199" t="s">
        <v>746</v>
      </c>
      <c r="D245" s="200">
        <v>9.7100000000000009</v>
      </c>
      <c r="E245" s="201">
        <v>0</v>
      </c>
      <c r="F245" s="196"/>
      <c r="G245" s="201">
        <v>0</v>
      </c>
      <c r="H245" s="196" t="s">
        <v>136</v>
      </c>
      <c r="I245" s="199" t="s">
        <v>565</v>
      </c>
      <c r="K245" s="188" t="s">
        <v>834</v>
      </c>
      <c r="L245" s="188" t="s">
        <v>835</v>
      </c>
      <c r="M245" s="188" t="s">
        <v>124</v>
      </c>
      <c r="N245" s="189">
        <v>23.11</v>
      </c>
      <c r="O245" s="190">
        <v>2</v>
      </c>
      <c r="P245" s="187"/>
      <c r="Q245" s="190">
        <v>0</v>
      </c>
      <c r="R245" s="187"/>
      <c r="S245" s="188" t="s">
        <v>674</v>
      </c>
    </row>
    <row r="246" spans="1:19" x14ac:dyDescent="0.25">
      <c r="A246" s="199" t="s">
        <v>765</v>
      </c>
      <c r="B246" s="199" t="s">
        <v>321</v>
      </c>
      <c r="C246" s="199" t="s">
        <v>746</v>
      </c>
      <c r="D246" s="200">
        <v>4.22</v>
      </c>
      <c r="E246" s="201">
        <v>0</v>
      </c>
      <c r="F246" s="196"/>
      <c r="G246" s="201">
        <v>0</v>
      </c>
      <c r="H246" s="196" t="s">
        <v>136</v>
      </c>
      <c r="I246" s="199" t="s">
        <v>729</v>
      </c>
      <c r="K246" s="188" t="s">
        <v>836</v>
      </c>
      <c r="L246" s="188" t="s">
        <v>837</v>
      </c>
      <c r="M246" s="188" t="s">
        <v>150</v>
      </c>
      <c r="N246" s="189">
        <v>18.75</v>
      </c>
      <c r="O246" s="190">
        <v>1</v>
      </c>
      <c r="P246" s="187"/>
      <c r="Q246" s="190">
        <v>0</v>
      </c>
      <c r="R246" s="187"/>
      <c r="S246" s="188" t="s">
        <v>674</v>
      </c>
    </row>
    <row r="247" spans="1:19" x14ac:dyDescent="0.25">
      <c r="A247" s="199" t="s">
        <v>766</v>
      </c>
      <c r="B247" s="199" t="s">
        <v>323</v>
      </c>
      <c r="C247" s="199" t="s">
        <v>746</v>
      </c>
      <c r="D247" s="200">
        <v>7.97</v>
      </c>
      <c r="E247" s="201">
        <v>0</v>
      </c>
      <c r="F247" s="196"/>
      <c r="G247" s="201">
        <v>0</v>
      </c>
      <c r="H247" s="196" t="s">
        <v>136</v>
      </c>
      <c r="I247" s="199" t="s">
        <v>547</v>
      </c>
      <c r="K247" s="188" t="s">
        <v>838</v>
      </c>
      <c r="L247" s="188" t="s">
        <v>839</v>
      </c>
      <c r="M247" s="188" t="s">
        <v>150</v>
      </c>
      <c r="N247" s="189">
        <v>3.79</v>
      </c>
      <c r="O247" s="190">
        <v>0</v>
      </c>
      <c r="P247" s="187"/>
      <c r="Q247" s="190">
        <v>0</v>
      </c>
      <c r="R247" s="187"/>
      <c r="S247" s="188" t="s">
        <v>99</v>
      </c>
    </row>
    <row r="248" spans="1:19" x14ac:dyDescent="0.25">
      <c r="A248" s="199" t="s">
        <v>767</v>
      </c>
      <c r="B248" s="199" t="s">
        <v>768</v>
      </c>
      <c r="C248" s="199" t="s">
        <v>746</v>
      </c>
      <c r="D248" s="200">
        <v>26.25</v>
      </c>
      <c r="E248" s="201">
        <v>0</v>
      </c>
      <c r="F248" s="196"/>
      <c r="G248" s="201">
        <v>0</v>
      </c>
      <c r="H248" s="196" t="s">
        <v>136</v>
      </c>
      <c r="I248" s="199" t="s">
        <v>255</v>
      </c>
      <c r="K248" s="188" t="s">
        <v>840</v>
      </c>
      <c r="L248" s="188" t="s">
        <v>841</v>
      </c>
      <c r="M248" s="188" t="s">
        <v>150</v>
      </c>
      <c r="N248" s="189">
        <v>9.59</v>
      </c>
      <c r="O248" s="190">
        <v>0</v>
      </c>
      <c r="P248" s="187"/>
      <c r="Q248" s="190">
        <v>0</v>
      </c>
      <c r="R248" s="187"/>
      <c r="S248" s="188" t="s">
        <v>99</v>
      </c>
    </row>
    <row r="249" spans="1:19" x14ac:dyDescent="0.25">
      <c r="A249" s="199" t="s">
        <v>769</v>
      </c>
      <c r="B249" s="199" t="s">
        <v>770</v>
      </c>
      <c r="C249" s="199" t="s">
        <v>746</v>
      </c>
      <c r="D249" s="200">
        <v>27.12</v>
      </c>
      <c r="E249" s="201">
        <v>0</v>
      </c>
      <c r="F249" s="196"/>
      <c r="G249" s="201">
        <v>0</v>
      </c>
      <c r="H249" s="196" t="s">
        <v>136</v>
      </c>
      <c r="I249" s="199" t="s">
        <v>247</v>
      </c>
      <c r="K249" s="188" t="s">
        <v>842</v>
      </c>
      <c r="L249" s="188" t="s">
        <v>843</v>
      </c>
      <c r="M249" s="188" t="s">
        <v>150</v>
      </c>
      <c r="N249" s="189">
        <v>13.68</v>
      </c>
      <c r="O249" s="190">
        <v>1</v>
      </c>
      <c r="P249" s="187"/>
      <c r="Q249" s="190">
        <v>0</v>
      </c>
      <c r="R249" s="187"/>
      <c r="S249" s="188" t="s">
        <v>99</v>
      </c>
    </row>
    <row r="250" spans="1:19" x14ac:dyDescent="0.25">
      <c r="A250" s="199" t="s">
        <v>771</v>
      </c>
      <c r="B250" s="199" t="s">
        <v>772</v>
      </c>
      <c r="C250" s="199" t="s">
        <v>746</v>
      </c>
      <c r="D250" s="200">
        <v>12.73</v>
      </c>
      <c r="E250" s="201">
        <v>1</v>
      </c>
      <c r="F250" s="196"/>
      <c r="G250" s="201">
        <v>1</v>
      </c>
      <c r="H250" s="196"/>
      <c r="I250" s="199" t="s">
        <v>99</v>
      </c>
      <c r="K250" s="188" t="s">
        <v>844</v>
      </c>
      <c r="L250" s="188" t="s">
        <v>845</v>
      </c>
      <c r="M250" s="188" t="s">
        <v>150</v>
      </c>
      <c r="N250" s="189">
        <v>23.1</v>
      </c>
      <c r="O250" s="190">
        <v>2</v>
      </c>
      <c r="P250" s="187"/>
      <c r="Q250" s="190">
        <v>0</v>
      </c>
      <c r="R250" s="187"/>
      <c r="S250" s="188" t="s">
        <v>674</v>
      </c>
    </row>
    <row r="251" spans="1:19" x14ac:dyDescent="0.25">
      <c r="A251" s="199" t="s">
        <v>773</v>
      </c>
      <c r="B251" s="199" t="s">
        <v>774</v>
      </c>
      <c r="C251" s="199" t="s">
        <v>746</v>
      </c>
      <c r="D251" s="200">
        <v>12.74</v>
      </c>
      <c r="E251" s="201">
        <v>1</v>
      </c>
      <c r="F251" s="196"/>
      <c r="G251" s="201">
        <v>1</v>
      </c>
      <c r="H251" s="196"/>
      <c r="I251" s="199" t="s">
        <v>99</v>
      </c>
      <c r="K251" s="188" t="s">
        <v>846</v>
      </c>
      <c r="L251" s="188" t="s">
        <v>847</v>
      </c>
      <c r="M251" s="188" t="s">
        <v>150</v>
      </c>
      <c r="N251" s="189">
        <v>22.99</v>
      </c>
      <c r="O251" s="190">
        <v>2</v>
      </c>
      <c r="P251" s="187"/>
      <c r="Q251" s="190">
        <v>0</v>
      </c>
      <c r="R251" s="187"/>
      <c r="S251" s="188" t="s">
        <v>674</v>
      </c>
    </row>
    <row r="252" spans="1:19" x14ac:dyDescent="0.25">
      <c r="A252" s="199" t="s">
        <v>775</v>
      </c>
      <c r="B252" s="199" t="s">
        <v>776</v>
      </c>
      <c r="C252" s="199" t="s">
        <v>746</v>
      </c>
      <c r="D252" s="200">
        <v>12.46</v>
      </c>
      <c r="E252" s="201">
        <v>1</v>
      </c>
      <c r="F252" s="196"/>
      <c r="G252" s="201">
        <v>1</v>
      </c>
      <c r="H252" s="196"/>
      <c r="I252" s="199" t="s">
        <v>99</v>
      </c>
      <c r="K252" s="188" t="s">
        <v>848</v>
      </c>
      <c r="L252" s="188" t="s">
        <v>849</v>
      </c>
      <c r="M252" s="188" t="s">
        <v>125</v>
      </c>
      <c r="N252" s="189">
        <v>17.350000000000001</v>
      </c>
      <c r="O252" s="190">
        <v>1</v>
      </c>
      <c r="P252" s="187"/>
      <c r="Q252" s="190">
        <v>0</v>
      </c>
      <c r="R252" s="187"/>
      <c r="S252" s="188" t="s">
        <v>674</v>
      </c>
    </row>
    <row r="253" spans="1:19" x14ac:dyDescent="0.25">
      <c r="A253" s="196"/>
      <c r="B253" s="196"/>
      <c r="C253" s="196"/>
      <c r="D253" s="196"/>
      <c r="E253" s="196"/>
      <c r="F253" s="196"/>
      <c r="G253" s="196"/>
      <c r="H253" s="196"/>
      <c r="I253" s="196"/>
      <c r="K253" s="188" t="s">
        <v>850</v>
      </c>
      <c r="L253" s="188" t="s">
        <v>851</v>
      </c>
      <c r="M253" s="188" t="s">
        <v>125</v>
      </c>
      <c r="N253" s="189">
        <v>2.93</v>
      </c>
      <c r="O253" s="190">
        <v>0</v>
      </c>
      <c r="P253" s="187"/>
      <c r="Q253" s="190">
        <v>0</v>
      </c>
      <c r="R253" s="187"/>
      <c r="S253" s="188" t="s">
        <v>99</v>
      </c>
    </row>
    <row r="254" spans="1:19" x14ac:dyDescent="0.25">
      <c r="A254" s="91" t="s">
        <v>2</v>
      </c>
      <c r="B254" s="1"/>
      <c r="C254" s="1"/>
      <c r="D254" s="163">
        <f>SUM(D201:D252)</f>
        <v>609.29000000000019</v>
      </c>
      <c r="E254" s="164">
        <f>SUM(E201:E252)</f>
        <v>27</v>
      </c>
      <c r="F254" s="1"/>
      <c r="G254" s="164">
        <f>SUM(G201:G252)</f>
        <v>27</v>
      </c>
      <c r="H254" s="1"/>
      <c r="I254" s="1">
        <f>(E254+G254)/2</f>
        <v>27</v>
      </c>
      <c r="K254" s="188" t="s">
        <v>852</v>
      </c>
      <c r="L254" s="188" t="s">
        <v>853</v>
      </c>
      <c r="M254" s="188" t="s">
        <v>125</v>
      </c>
      <c r="N254" s="189">
        <v>7.96</v>
      </c>
      <c r="O254" s="190">
        <v>0</v>
      </c>
      <c r="P254" s="187"/>
      <c r="Q254" s="190">
        <v>0</v>
      </c>
      <c r="R254" s="187"/>
      <c r="S254" s="188" t="s">
        <v>99</v>
      </c>
    </row>
    <row r="255" spans="1:19" s="196" customFormat="1" x14ac:dyDescent="0.25">
      <c r="A255" s="91"/>
      <c r="B255" s="1"/>
      <c r="C255" s="1"/>
      <c r="D255" s="163"/>
      <c r="E255" s="164"/>
      <c r="F255" s="1"/>
      <c r="G255" s="164"/>
      <c r="H255" s="1"/>
      <c r="I255" s="1"/>
      <c r="K255" s="199"/>
      <c r="L255" s="199"/>
      <c r="M255" s="199"/>
      <c r="N255" s="200"/>
      <c r="O255" s="201"/>
      <c r="P255" s="198"/>
      <c r="Q255" s="201"/>
      <c r="R255" s="198"/>
      <c r="S255" s="199"/>
    </row>
    <row r="256" spans="1:19" x14ac:dyDescent="0.25">
      <c r="K256" s="188" t="s">
        <v>854</v>
      </c>
      <c r="L256" s="188" t="s">
        <v>855</v>
      </c>
      <c r="M256" s="188" t="s">
        <v>125</v>
      </c>
      <c r="N256" s="189">
        <v>20.29</v>
      </c>
      <c r="O256" s="190">
        <v>2</v>
      </c>
      <c r="P256" s="187"/>
      <c r="Q256" s="190">
        <v>0</v>
      </c>
      <c r="R256" s="187"/>
      <c r="S256" s="188" t="s">
        <v>674</v>
      </c>
    </row>
    <row r="257" spans="1:19" x14ac:dyDescent="0.25">
      <c r="K257" s="188" t="s">
        <v>856</v>
      </c>
      <c r="L257" s="188" t="s">
        <v>857</v>
      </c>
      <c r="M257" s="188" t="s">
        <v>125</v>
      </c>
      <c r="N257" s="189">
        <v>20.07</v>
      </c>
      <c r="O257" s="190">
        <v>2</v>
      </c>
      <c r="P257" s="187"/>
      <c r="Q257" s="190">
        <v>0</v>
      </c>
      <c r="R257" s="187"/>
      <c r="S257" s="188" t="s">
        <v>674</v>
      </c>
    </row>
    <row r="258" spans="1:19" ht="18.75" x14ac:dyDescent="0.3">
      <c r="A258" s="161" t="s">
        <v>886</v>
      </c>
      <c r="B258" s="162"/>
      <c r="C258" s="162"/>
      <c r="D258" s="162"/>
      <c r="E258" s="162"/>
      <c r="F258" s="162"/>
      <c r="G258" s="162"/>
      <c r="H258" s="162"/>
      <c r="I258" s="162"/>
      <c r="K258" s="188" t="s">
        <v>858</v>
      </c>
      <c r="L258" s="188" t="s">
        <v>859</v>
      </c>
      <c r="M258" s="188" t="s">
        <v>125</v>
      </c>
      <c r="N258" s="189">
        <v>13.36</v>
      </c>
      <c r="O258" s="190">
        <v>1</v>
      </c>
      <c r="P258" s="187"/>
      <c r="Q258" s="190">
        <v>0</v>
      </c>
      <c r="R258" s="187"/>
      <c r="S258" s="188" t="s">
        <v>99</v>
      </c>
    </row>
    <row r="259" spans="1:19" x14ac:dyDescent="0.25">
      <c r="A259" s="196"/>
      <c r="B259" s="196"/>
      <c r="C259" s="196"/>
      <c r="D259" s="196"/>
      <c r="E259" s="196"/>
      <c r="F259" s="196"/>
      <c r="G259" s="196"/>
      <c r="H259" s="196"/>
      <c r="I259" s="196"/>
    </row>
    <row r="260" spans="1:19" x14ac:dyDescent="0.25">
      <c r="A260" s="197" t="s">
        <v>130</v>
      </c>
      <c r="B260" s="197" t="s">
        <v>131</v>
      </c>
      <c r="C260" s="197" t="s">
        <v>132</v>
      </c>
      <c r="D260" s="197" t="s">
        <v>10</v>
      </c>
      <c r="E260" s="197" t="s">
        <v>133</v>
      </c>
      <c r="F260" s="197" t="s">
        <v>134</v>
      </c>
      <c r="G260" s="197" t="s">
        <v>135</v>
      </c>
      <c r="H260" s="197" t="s">
        <v>136</v>
      </c>
      <c r="I260" s="197" t="s">
        <v>98</v>
      </c>
      <c r="K260" s="91" t="s">
        <v>2</v>
      </c>
      <c r="N260" s="163">
        <f>SUM(N240:N258)</f>
        <v>265.81</v>
      </c>
      <c r="O260" s="164">
        <f>SUM(O240:O258)</f>
        <v>18</v>
      </c>
      <c r="P260" s="1"/>
      <c r="Q260" s="164">
        <f>SUM(Q240:Q258)</f>
        <v>0</v>
      </c>
      <c r="R260" s="1"/>
      <c r="S260" s="1">
        <f>(O260+Q260)/2</f>
        <v>9</v>
      </c>
    </row>
    <row r="261" spans="1:19" x14ac:dyDescent="0.25">
      <c r="A261" s="196"/>
      <c r="B261" s="196"/>
      <c r="C261" s="196"/>
      <c r="D261" s="196"/>
      <c r="E261" s="196"/>
      <c r="F261" s="196"/>
      <c r="G261" s="196"/>
      <c r="H261" s="196"/>
      <c r="I261" s="196"/>
    </row>
    <row r="262" spans="1:19" ht="18.75" x14ac:dyDescent="0.3">
      <c r="A262" s="199" t="s">
        <v>887</v>
      </c>
      <c r="B262" s="199" t="s">
        <v>888</v>
      </c>
      <c r="C262" s="199" t="s">
        <v>889</v>
      </c>
      <c r="D262" s="200">
        <v>26.59</v>
      </c>
      <c r="E262" s="201">
        <v>4</v>
      </c>
      <c r="F262" s="196"/>
      <c r="G262" s="201">
        <v>3</v>
      </c>
      <c r="H262" s="196" t="s">
        <v>136</v>
      </c>
      <c r="I262" s="199" t="s">
        <v>99</v>
      </c>
      <c r="K262" s="161" t="s">
        <v>860</v>
      </c>
      <c r="L262" s="162"/>
      <c r="M262" s="162"/>
      <c r="N262" s="162"/>
      <c r="O262" s="162"/>
      <c r="P262" s="162"/>
      <c r="Q262" s="162"/>
      <c r="R262" s="162"/>
      <c r="S262" s="162"/>
    </row>
    <row r="263" spans="1:19" x14ac:dyDescent="0.25">
      <c r="A263" s="199" t="s">
        <v>890</v>
      </c>
      <c r="B263" s="199" t="s">
        <v>158</v>
      </c>
      <c r="C263" s="199" t="s">
        <v>124</v>
      </c>
      <c r="D263" s="200">
        <v>27.6</v>
      </c>
      <c r="E263" s="201">
        <v>0</v>
      </c>
      <c r="F263" s="196"/>
      <c r="G263" s="201">
        <v>0</v>
      </c>
      <c r="H263" s="196"/>
      <c r="I263" s="199" t="s">
        <v>255</v>
      </c>
    </row>
    <row r="264" spans="1:19" x14ac:dyDescent="0.25">
      <c r="A264" s="199" t="s">
        <v>891</v>
      </c>
      <c r="B264" s="199" t="s">
        <v>892</v>
      </c>
      <c r="C264" s="199" t="s">
        <v>889</v>
      </c>
      <c r="D264" s="200">
        <v>21.49</v>
      </c>
      <c r="E264" s="201">
        <v>4</v>
      </c>
      <c r="F264" s="196"/>
      <c r="G264" s="201">
        <v>3</v>
      </c>
      <c r="H264" s="196" t="s">
        <v>136</v>
      </c>
      <c r="I264" s="199" t="s">
        <v>99</v>
      </c>
      <c r="K264" s="191" t="s">
        <v>130</v>
      </c>
      <c r="L264" s="191" t="s">
        <v>131</v>
      </c>
      <c r="M264" s="191" t="s">
        <v>132</v>
      </c>
      <c r="N264" s="191" t="s">
        <v>10</v>
      </c>
      <c r="O264" s="191" t="s">
        <v>133</v>
      </c>
      <c r="P264" s="191" t="s">
        <v>134</v>
      </c>
      <c r="Q264" s="191" t="s">
        <v>135</v>
      </c>
      <c r="R264" s="191" t="s">
        <v>136</v>
      </c>
      <c r="S264" s="191" t="s">
        <v>98</v>
      </c>
    </row>
    <row r="265" spans="1:19" x14ac:dyDescent="0.25">
      <c r="A265" s="199" t="s">
        <v>893</v>
      </c>
      <c r="B265" s="199" t="s">
        <v>894</v>
      </c>
      <c r="C265" s="199" t="s">
        <v>889</v>
      </c>
      <c r="D265" s="200">
        <v>21.49</v>
      </c>
      <c r="E265" s="201">
        <v>4</v>
      </c>
      <c r="F265" s="196"/>
      <c r="G265" s="201">
        <v>3</v>
      </c>
      <c r="H265" s="196" t="s">
        <v>136</v>
      </c>
      <c r="I265" s="199" t="s">
        <v>99</v>
      </c>
    </row>
    <row r="266" spans="1:19" x14ac:dyDescent="0.25">
      <c r="A266" s="199" t="s">
        <v>895</v>
      </c>
      <c r="B266" s="199" t="s">
        <v>896</v>
      </c>
      <c r="C266" s="199" t="s">
        <v>889</v>
      </c>
      <c r="D266" s="200">
        <v>14.05</v>
      </c>
      <c r="E266" s="201">
        <v>2</v>
      </c>
      <c r="F266" s="196"/>
      <c r="G266" s="201">
        <v>2</v>
      </c>
      <c r="H266" s="196" t="s">
        <v>136</v>
      </c>
      <c r="I266" s="199" t="s">
        <v>99</v>
      </c>
      <c r="K266" s="193" t="s">
        <v>861</v>
      </c>
      <c r="L266" s="193" t="s">
        <v>862</v>
      </c>
      <c r="M266" s="193" t="s">
        <v>124</v>
      </c>
      <c r="N266" s="194">
        <v>50.01</v>
      </c>
      <c r="O266" s="195">
        <v>4</v>
      </c>
      <c r="P266" s="192"/>
      <c r="Q266" s="195">
        <v>0</v>
      </c>
      <c r="R266" s="192"/>
      <c r="S266" s="193" t="s">
        <v>99</v>
      </c>
    </row>
    <row r="267" spans="1:19" x14ac:dyDescent="0.25">
      <c r="A267" s="199" t="s">
        <v>897</v>
      </c>
      <c r="B267" s="199" t="s">
        <v>898</v>
      </c>
      <c r="C267" s="199" t="s">
        <v>889</v>
      </c>
      <c r="D267" s="200">
        <v>14.13</v>
      </c>
      <c r="E267" s="201">
        <v>2</v>
      </c>
      <c r="F267" s="196"/>
      <c r="G267" s="201">
        <v>1</v>
      </c>
      <c r="H267" s="196"/>
      <c r="I267" s="199" t="s">
        <v>99</v>
      </c>
      <c r="K267" s="193" t="s">
        <v>863</v>
      </c>
      <c r="L267" s="193" t="s">
        <v>864</v>
      </c>
      <c r="M267" s="193" t="s">
        <v>124</v>
      </c>
      <c r="N267" s="194">
        <v>50.43</v>
      </c>
      <c r="O267" s="195">
        <v>4</v>
      </c>
      <c r="P267" s="192"/>
      <c r="Q267" s="195">
        <v>0</v>
      </c>
      <c r="R267" s="192"/>
      <c r="S267" s="193" t="s">
        <v>99</v>
      </c>
    </row>
    <row r="268" spans="1:19" x14ac:dyDescent="0.25">
      <c r="A268" s="199" t="s">
        <v>899</v>
      </c>
      <c r="B268" s="199" t="s">
        <v>900</v>
      </c>
      <c r="C268" s="199" t="s">
        <v>889</v>
      </c>
      <c r="D268" s="200">
        <v>13.47</v>
      </c>
      <c r="E268" s="201">
        <v>2</v>
      </c>
      <c r="F268" s="196"/>
      <c r="G268" s="201">
        <v>2</v>
      </c>
      <c r="H268" s="196" t="s">
        <v>136</v>
      </c>
      <c r="I268" s="199" t="s">
        <v>99</v>
      </c>
      <c r="K268" s="193" t="s">
        <v>865</v>
      </c>
      <c r="L268" s="193" t="s">
        <v>866</v>
      </c>
      <c r="M268" s="193" t="s">
        <v>150</v>
      </c>
      <c r="N268" s="194">
        <v>50.31</v>
      </c>
      <c r="O268" s="195">
        <v>4</v>
      </c>
      <c r="P268" s="192"/>
      <c r="Q268" s="195">
        <v>0</v>
      </c>
      <c r="R268" s="192"/>
      <c r="S268" s="193" t="s">
        <v>99</v>
      </c>
    </row>
    <row r="269" spans="1:19" x14ac:dyDescent="0.25">
      <c r="A269" s="199" t="s">
        <v>901</v>
      </c>
      <c r="B269" s="199" t="s">
        <v>902</v>
      </c>
      <c r="C269" s="199" t="s">
        <v>889</v>
      </c>
      <c r="D269" s="200">
        <v>20.62</v>
      </c>
      <c r="E269" s="201">
        <v>4</v>
      </c>
      <c r="F269" s="196"/>
      <c r="G269" s="201">
        <v>2</v>
      </c>
      <c r="H269" s="196" t="s">
        <v>136</v>
      </c>
      <c r="I269" s="199" t="s">
        <v>99</v>
      </c>
      <c r="K269" s="193" t="s">
        <v>867</v>
      </c>
      <c r="L269" s="193" t="s">
        <v>868</v>
      </c>
      <c r="M269" s="193" t="s">
        <v>150</v>
      </c>
      <c r="N269" s="194">
        <v>50.27</v>
      </c>
      <c r="O269" s="195">
        <v>4</v>
      </c>
      <c r="P269" s="192"/>
      <c r="Q269" s="195">
        <v>0</v>
      </c>
      <c r="R269" s="192"/>
      <c r="S269" s="193" t="s">
        <v>99</v>
      </c>
    </row>
    <row r="270" spans="1:19" x14ac:dyDescent="0.25">
      <c r="A270" s="199" t="s">
        <v>903</v>
      </c>
      <c r="B270" s="199" t="s">
        <v>904</v>
      </c>
      <c r="C270" s="199" t="s">
        <v>889</v>
      </c>
      <c r="D270" s="200">
        <v>26.59</v>
      </c>
      <c r="E270" s="201">
        <v>4</v>
      </c>
      <c r="F270" s="196"/>
      <c r="G270" s="201">
        <v>3</v>
      </c>
      <c r="H270" s="196"/>
      <c r="I270" s="199" t="s">
        <v>99</v>
      </c>
      <c r="K270" s="193" t="s">
        <v>869</v>
      </c>
      <c r="L270" s="193" t="s">
        <v>820</v>
      </c>
      <c r="M270" s="193" t="s">
        <v>125</v>
      </c>
      <c r="N270" s="194">
        <v>43.9</v>
      </c>
      <c r="O270" s="195">
        <v>4</v>
      </c>
      <c r="P270" s="192"/>
      <c r="Q270" s="195">
        <v>0</v>
      </c>
      <c r="R270" s="192"/>
      <c r="S270" s="193" t="s">
        <v>99</v>
      </c>
    </row>
    <row r="271" spans="1:19" x14ac:dyDescent="0.25">
      <c r="A271" s="199" t="s">
        <v>905</v>
      </c>
      <c r="B271" s="199" t="s">
        <v>906</v>
      </c>
      <c r="C271" s="199" t="s">
        <v>124</v>
      </c>
      <c r="D271" s="200">
        <v>27.6</v>
      </c>
      <c r="E271" s="201">
        <v>4</v>
      </c>
      <c r="F271" s="196"/>
      <c r="G271" s="201">
        <v>0</v>
      </c>
      <c r="H271" s="196"/>
      <c r="I271" s="199" t="s">
        <v>99</v>
      </c>
      <c r="K271" s="193" t="s">
        <v>870</v>
      </c>
      <c r="L271" s="193" t="s">
        <v>822</v>
      </c>
      <c r="M271" s="193" t="s">
        <v>125</v>
      </c>
      <c r="N271" s="194">
        <v>45.45</v>
      </c>
      <c r="O271" s="195">
        <v>4</v>
      </c>
      <c r="P271" s="192"/>
      <c r="Q271" s="195">
        <v>0</v>
      </c>
      <c r="R271" s="192"/>
      <c r="S271" s="193" t="s">
        <v>99</v>
      </c>
    </row>
    <row r="272" spans="1:19" x14ac:dyDescent="0.25">
      <c r="A272" s="199" t="s">
        <v>946</v>
      </c>
      <c r="B272" s="199" t="s">
        <v>947</v>
      </c>
      <c r="C272" s="199" t="s">
        <v>889</v>
      </c>
      <c r="D272" s="200">
        <v>4.5</v>
      </c>
      <c r="E272" s="201"/>
      <c r="F272" s="196"/>
      <c r="G272" s="201">
        <v>0</v>
      </c>
      <c r="H272" s="196" t="s">
        <v>136</v>
      </c>
      <c r="I272" s="199" t="s">
        <v>99</v>
      </c>
    </row>
    <row r="273" spans="1:19" x14ac:dyDescent="0.25">
      <c r="A273" s="199" t="s">
        <v>948</v>
      </c>
      <c r="B273" s="199" t="s">
        <v>949</v>
      </c>
      <c r="C273" s="199" t="s">
        <v>889</v>
      </c>
      <c r="D273" s="200">
        <v>4.5</v>
      </c>
      <c r="E273" s="201"/>
      <c r="F273" s="196"/>
      <c r="G273" s="201">
        <v>0</v>
      </c>
      <c r="H273" s="196" t="s">
        <v>136</v>
      </c>
      <c r="I273" s="199" t="s">
        <v>99</v>
      </c>
      <c r="K273" s="91" t="s">
        <v>2</v>
      </c>
      <c r="N273" s="163">
        <f>SUM(N266:N271)</f>
        <v>290.37</v>
      </c>
      <c r="O273" s="164">
        <f>SUM(O266:O271)</f>
        <v>24</v>
      </c>
      <c r="P273" s="1"/>
      <c r="Q273" s="164">
        <f>SUM(Q266:Q271)</f>
        <v>0</v>
      </c>
      <c r="R273" s="1"/>
      <c r="S273" s="1">
        <f>(O273+Q273)/2</f>
        <v>12</v>
      </c>
    </row>
    <row r="274" spans="1:19" x14ac:dyDescent="0.25">
      <c r="A274" s="199" t="s">
        <v>950</v>
      </c>
      <c r="B274" s="199" t="s">
        <v>951</v>
      </c>
      <c r="C274" s="199" t="s">
        <v>124</v>
      </c>
      <c r="D274" s="200">
        <v>19</v>
      </c>
      <c r="E274" s="201">
        <v>0</v>
      </c>
      <c r="F274" s="196"/>
      <c r="G274" s="201">
        <v>0</v>
      </c>
      <c r="H274" s="196" t="s">
        <v>136</v>
      </c>
      <c r="I274" s="199" t="s">
        <v>99</v>
      </c>
    </row>
    <row r="275" spans="1:19" x14ac:dyDescent="0.25">
      <c r="A275" s="199" t="s">
        <v>952</v>
      </c>
      <c r="B275" s="199" t="s">
        <v>561</v>
      </c>
      <c r="C275" s="199" t="s">
        <v>124</v>
      </c>
      <c r="D275" s="200">
        <v>3</v>
      </c>
      <c r="E275" s="201"/>
      <c r="F275" s="196"/>
      <c r="G275" s="201">
        <v>0</v>
      </c>
      <c r="H275" s="196" t="s">
        <v>136</v>
      </c>
      <c r="I275" s="199" t="s">
        <v>99</v>
      </c>
    </row>
    <row r="276" spans="1:19" x14ac:dyDescent="0.25">
      <c r="A276" s="196"/>
      <c r="B276" s="196"/>
      <c r="C276" s="196"/>
      <c r="D276" s="196"/>
      <c r="E276" s="196"/>
      <c r="F276" s="196"/>
      <c r="G276" s="196"/>
      <c r="H276" s="196"/>
      <c r="I276" s="196"/>
    </row>
    <row r="277" spans="1:19" x14ac:dyDescent="0.25">
      <c r="A277" s="91" t="s">
        <v>2</v>
      </c>
      <c r="B277" s="196"/>
      <c r="C277" s="196"/>
      <c r="D277" s="163">
        <f>SUM(D262:D275)</f>
        <v>244.63</v>
      </c>
      <c r="E277" s="163">
        <f t="shared" ref="E277:G277" si="0">SUM(E262:E275)</f>
        <v>30</v>
      </c>
      <c r="F277" s="163"/>
      <c r="G277" s="163">
        <f t="shared" si="0"/>
        <v>19</v>
      </c>
      <c r="H277" s="1"/>
      <c r="I277" s="1">
        <f>(E277+G277)/2</f>
        <v>24.5</v>
      </c>
    </row>
    <row r="278" spans="1:19" x14ac:dyDescent="0.25">
      <c r="A278" s="91"/>
      <c r="B278" s="196"/>
      <c r="C278" s="196"/>
      <c r="D278" s="163"/>
      <c r="E278" s="163"/>
      <c r="F278" s="163"/>
      <c r="G278" s="163"/>
      <c r="H278" s="1"/>
      <c r="I278" s="1"/>
    </row>
    <row r="279" spans="1:19" s="196" customFormat="1" x14ac:dyDescent="0.25"/>
    <row r="280" spans="1:19" ht="18.75" x14ac:dyDescent="0.3">
      <c r="A280" s="161" t="s">
        <v>907</v>
      </c>
      <c r="B280" s="162"/>
      <c r="C280" s="162"/>
      <c r="D280" s="162"/>
      <c r="E280" s="162"/>
      <c r="F280" s="162"/>
      <c r="G280" s="162"/>
      <c r="H280" s="162"/>
      <c r="I280" s="162"/>
    </row>
    <row r="281" spans="1:19" x14ac:dyDescent="0.25">
      <c r="A281" s="196"/>
      <c r="B281" s="196"/>
      <c r="C281" s="196"/>
      <c r="D281" s="196"/>
      <c r="E281" s="196"/>
      <c r="F281" s="196"/>
      <c r="G281" s="196"/>
      <c r="H281" s="196"/>
      <c r="I281" s="196"/>
    </row>
    <row r="282" spans="1:19" x14ac:dyDescent="0.25">
      <c r="A282" s="197" t="s">
        <v>130</v>
      </c>
      <c r="B282" s="197" t="s">
        <v>131</v>
      </c>
      <c r="C282" s="197" t="s">
        <v>132</v>
      </c>
      <c r="D282" s="197" t="s">
        <v>10</v>
      </c>
      <c r="E282" s="197" t="s">
        <v>133</v>
      </c>
      <c r="F282" s="197" t="s">
        <v>134</v>
      </c>
      <c r="G282" s="197" t="s">
        <v>135</v>
      </c>
      <c r="H282" s="197" t="s">
        <v>136</v>
      </c>
      <c r="I282" s="197" t="s">
        <v>98</v>
      </c>
    </row>
    <row r="283" spans="1:19" x14ac:dyDescent="0.25">
      <c r="A283" s="196"/>
      <c r="B283" s="196"/>
      <c r="C283" s="196"/>
      <c r="D283" s="196"/>
      <c r="E283" s="196"/>
      <c r="F283" s="196"/>
      <c r="G283" s="196"/>
      <c r="H283" s="196"/>
      <c r="I283" s="196"/>
    </row>
    <row r="284" spans="1:19" x14ac:dyDescent="0.25">
      <c r="A284" s="199" t="s">
        <v>908</v>
      </c>
      <c r="B284" s="199" t="s">
        <v>138</v>
      </c>
      <c r="C284" s="199" t="s">
        <v>124</v>
      </c>
      <c r="D284" s="200">
        <v>14.58</v>
      </c>
      <c r="E284" s="201">
        <v>2</v>
      </c>
      <c r="F284" s="196"/>
      <c r="G284" s="201">
        <v>2</v>
      </c>
      <c r="H284" s="196"/>
      <c r="I284" s="199" t="s">
        <v>99</v>
      </c>
    </row>
    <row r="285" spans="1:19" x14ac:dyDescent="0.25">
      <c r="A285" s="199" t="s">
        <v>909</v>
      </c>
      <c r="B285" s="199" t="s">
        <v>140</v>
      </c>
      <c r="C285" s="199" t="s">
        <v>124</v>
      </c>
      <c r="D285" s="200">
        <v>14.58</v>
      </c>
      <c r="E285" s="201">
        <v>2</v>
      </c>
      <c r="F285" s="196"/>
      <c r="G285" s="201">
        <v>2</v>
      </c>
      <c r="H285" s="196"/>
      <c r="I285" s="199" t="s">
        <v>99</v>
      </c>
    </row>
    <row r="286" spans="1:19" x14ac:dyDescent="0.25">
      <c r="A286" s="199" t="s">
        <v>910</v>
      </c>
      <c r="B286" s="199" t="s">
        <v>142</v>
      </c>
      <c r="C286" s="199" t="s">
        <v>124</v>
      </c>
      <c r="D286" s="200">
        <v>14.58</v>
      </c>
      <c r="E286" s="201">
        <v>2</v>
      </c>
      <c r="F286" s="196"/>
      <c r="G286" s="201">
        <v>2</v>
      </c>
      <c r="H286" s="196"/>
      <c r="I286" s="199" t="s">
        <v>99</v>
      </c>
    </row>
    <row r="287" spans="1:19" x14ac:dyDescent="0.25">
      <c r="A287" s="199" t="s">
        <v>911</v>
      </c>
      <c r="B287" s="199" t="s">
        <v>145</v>
      </c>
      <c r="C287" s="199" t="s">
        <v>124</v>
      </c>
      <c r="D287" s="200">
        <v>14.58</v>
      </c>
      <c r="E287" s="201">
        <v>2</v>
      </c>
      <c r="F287" s="196"/>
      <c r="G287" s="201">
        <v>0</v>
      </c>
      <c r="H287" s="196"/>
      <c r="I287" s="199" t="s">
        <v>99</v>
      </c>
    </row>
    <row r="288" spans="1:19" x14ac:dyDescent="0.25">
      <c r="A288" s="199" t="s">
        <v>912</v>
      </c>
      <c r="B288" s="199" t="s">
        <v>147</v>
      </c>
      <c r="C288" s="199" t="s">
        <v>124</v>
      </c>
      <c r="D288" s="200">
        <v>14.58</v>
      </c>
      <c r="E288" s="201">
        <v>2</v>
      </c>
      <c r="F288" s="196"/>
      <c r="G288" s="201">
        <v>2</v>
      </c>
      <c r="H288" s="196"/>
      <c r="I288" s="199" t="s">
        <v>99</v>
      </c>
    </row>
    <row r="289" spans="1:9" x14ac:dyDescent="0.25">
      <c r="A289" s="199" t="s">
        <v>913</v>
      </c>
      <c r="B289" s="199" t="s">
        <v>149</v>
      </c>
      <c r="C289" s="199" t="s">
        <v>124</v>
      </c>
      <c r="D289" s="200">
        <v>14.58</v>
      </c>
      <c r="E289" s="201">
        <v>2</v>
      </c>
      <c r="F289" s="196"/>
      <c r="G289" s="201">
        <v>2</v>
      </c>
      <c r="H289" s="196"/>
      <c r="I289" s="199" t="s">
        <v>99</v>
      </c>
    </row>
    <row r="290" spans="1:9" x14ac:dyDescent="0.25">
      <c r="A290" s="199" t="s">
        <v>914</v>
      </c>
      <c r="B290" s="199" t="s">
        <v>152</v>
      </c>
      <c r="C290" s="199" t="s">
        <v>124</v>
      </c>
      <c r="D290" s="200">
        <v>14.58</v>
      </c>
      <c r="E290" s="201">
        <v>2</v>
      </c>
      <c r="F290" s="196"/>
      <c r="G290" s="201">
        <v>1</v>
      </c>
      <c r="H290" s="196"/>
      <c r="I290" s="199" t="s">
        <v>99</v>
      </c>
    </row>
    <row r="291" spans="1:9" x14ac:dyDescent="0.25">
      <c r="A291" s="199" t="s">
        <v>915</v>
      </c>
      <c r="B291" s="199" t="s">
        <v>154</v>
      </c>
      <c r="C291" s="199" t="s">
        <v>124</v>
      </c>
      <c r="D291" s="200">
        <v>14.58</v>
      </c>
      <c r="E291" s="201">
        <v>0</v>
      </c>
      <c r="F291" s="196"/>
      <c r="G291" s="201">
        <v>0</v>
      </c>
      <c r="H291" s="196" t="s">
        <v>136</v>
      </c>
      <c r="I291" s="199" t="s">
        <v>916</v>
      </c>
    </row>
    <row r="292" spans="1:9" x14ac:dyDescent="0.25">
      <c r="A292" s="199" t="s">
        <v>917</v>
      </c>
      <c r="B292" s="199" t="s">
        <v>156</v>
      </c>
      <c r="C292" s="199" t="s">
        <v>124</v>
      </c>
      <c r="D292" s="200">
        <v>14.58</v>
      </c>
      <c r="E292" s="201">
        <v>2</v>
      </c>
      <c r="F292" s="196"/>
      <c r="G292" s="201">
        <v>1</v>
      </c>
      <c r="H292" s="196"/>
      <c r="I292" s="199" t="s">
        <v>99</v>
      </c>
    </row>
    <row r="293" spans="1:9" x14ac:dyDescent="0.25">
      <c r="A293" s="199" t="s">
        <v>918</v>
      </c>
      <c r="B293" s="199" t="s">
        <v>158</v>
      </c>
      <c r="C293" s="199" t="s">
        <v>124</v>
      </c>
      <c r="D293" s="200">
        <v>14.58</v>
      </c>
      <c r="E293" s="201">
        <v>0</v>
      </c>
      <c r="F293" s="196"/>
      <c r="G293" s="201">
        <v>0</v>
      </c>
      <c r="H293" s="196" t="s">
        <v>136</v>
      </c>
      <c r="I293" s="199" t="s">
        <v>258</v>
      </c>
    </row>
    <row r="294" spans="1:9" x14ac:dyDescent="0.25">
      <c r="A294" s="199" t="s">
        <v>919</v>
      </c>
      <c r="B294" s="199" t="s">
        <v>202</v>
      </c>
      <c r="C294" s="199" t="s">
        <v>150</v>
      </c>
      <c r="D294" s="200">
        <v>14.58</v>
      </c>
      <c r="E294" s="201">
        <v>2</v>
      </c>
      <c r="F294" s="196"/>
      <c r="G294" s="201">
        <v>1</v>
      </c>
      <c r="H294" s="196"/>
      <c r="I294" s="199" t="s">
        <v>99</v>
      </c>
    </row>
    <row r="295" spans="1:9" x14ac:dyDescent="0.25">
      <c r="A295" s="199" t="s">
        <v>920</v>
      </c>
      <c r="B295" s="199" t="s">
        <v>204</v>
      </c>
      <c r="C295" s="199" t="s">
        <v>150</v>
      </c>
      <c r="D295" s="200">
        <v>14.58</v>
      </c>
      <c r="E295" s="201">
        <v>2</v>
      </c>
      <c r="F295" s="196"/>
      <c r="G295" s="201">
        <v>1</v>
      </c>
      <c r="H295" s="196"/>
      <c r="I295" s="199" t="s">
        <v>99</v>
      </c>
    </row>
    <row r="296" spans="1:9" x14ac:dyDescent="0.25">
      <c r="A296" s="199" t="s">
        <v>921</v>
      </c>
      <c r="B296" s="199" t="s">
        <v>206</v>
      </c>
      <c r="C296" s="199" t="s">
        <v>150</v>
      </c>
      <c r="D296" s="200">
        <v>14.58</v>
      </c>
      <c r="E296" s="201">
        <v>2</v>
      </c>
      <c r="F296" s="196"/>
      <c r="G296" s="201">
        <v>0</v>
      </c>
      <c r="H296" s="196"/>
      <c r="I296" s="199" t="s">
        <v>99</v>
      </c>
    </row>
    <row r="297" spans="1:9" x14ac:dyDescent="0.25">
      <c r="A297" s="199" t="s">
        <v>922</v>
      </c>
      <c r="B297" s="199" t="s">
        <v>208</v>
      </c>
      <c r="C297" s="199" t="s">
        <v>150</v>
      </c>
      <c r="D297" s="200">
        <v>14.58</v>
      </c>
      <c r="E297" s="201">
        <v>2</v>
      </c>
      <c r="F297" s="196"/>
      <c r="G297" s="201">
        <v>1</v>
      </c>
      <c r="H297" s="196"/>
      <c r="I297" s="199" t="s">
        <v>99</v>
      </c>
    </row>
    <row r="298" spans="1:9" x14ac:dyDescent="0.25">
      <c r="A298" s="199" t="s">
        <v>923</v>
      </c>
      <c r="B298" s="199" t="s">
        <v>210</v>
      </c>
      <c r="C298" s="199" t="s">
        <v>150</v>
      </c>
      <c r="D298" s="200">
        <v>14.58</v>
      </c>
      <c r="E298" s="201">
        <v>2</v>
      </c>
      <c r="F298" s="196"/>
      <c r="G298" s="201">
        <v>2</v>
      </c>
      <c r="H298" s="196"/>
      <c r="I298" s="199" t="s">
        <v>99</v>
      </c>
    </row>
    <row r="299" spans="1:9" x14ac:dyDescent="0.25">
      <c r="A299" s="199" t="s">
        <v>924</v>
      </c>
      <c r="B299" s="199" t="s">
        <v>212</v>
      </c>
      <c r="C299" s="199" t="s">
        <v>150</v>
      </c>
      <c r="D299" s="200">
        <v>14.58</v>
      </c>
      <c r="E299" s="201">
        <v>2</v>
      </c>
      <c r="F299" s="196"/>
      <c r="G299" s="201">
        <v>1</v>
      </c>
      <c r="H299" s="196"/>
      <c r="I299" s="199" t="s">
        <v>99</v>
      </c>
    </row>
    <row r="300" spans="1:9" x14ac:dyDescent="0.25">
      <c r="A300" s="199" t="s">
        <v>925</v>
      </c>
      <c r="B300" s="199" t="s">
        <v>214</v>
      </c>
      <c r="C300" s="199" t="s">
        <v>150</v>
      </c>
      <c r="D300" s="200">
        <v>14.58</v>
      </c>
      <c r="E300" s="201">
        <v>2</v>
      </c>
      <c r="F300" s="196"/>
      <c r="G300" s="201">
        <v>1</v>
      </c>
      <c r="H300" s="196"/>
      <c r="I300" s="199" t="s">
        <v>99</v>
      </c>
    </row>
    <row r="301" spans="1:9" x14ac:dyDescent="0.25">
      <c r="A301" s="199" t="s">
        <v>926</v>
      </c>
      <c r="B301" s="199" t="s">
        <v>216</v>
      </c>
      <c r="C301" s="199" t="s">
        <v>150</v>
      </c>
      <c r="D301" s="200">
        <v>14.58</v>
      </c>
      <c r="E301" s="201">
        <v>2</v>
      </c>
      <c r="F301" s="196"/>
      <c r="G301" s="201">
        <v>2</v>
      </c>
      <c r="H301" s="196"/>
      <c r="I301" s="199" t="s">
        <v>99</v>
      </c>
    </row>
    <row r="302" spans="1:9" x14ac:dyDescent="0.25">
      <c r="A302" s="199" t="s">
        <v>927</v>
      </c>
      <c r="B302" s="199" t="s">
        <v>218</v>
      </c>
      <c r="C302" s="199" t="s">
        <v>150</v>
      </c>
      <c r="D302" s="200">
        <v>14.58</v>
      </c>
      <c r="E302" s="201">
        <v>2</v>
      </c>
      <c r="F302" s="196"/>
      <c r="G302" s="201">
        <v>1</v>
      </c>
      <c r="H302" s="196"/>
      <c r="I302" s="199" t="s">
        <v>99</v>
      </c>
    </row>
    <row r="303" spans="1:9" x14ac:dyDescent="0.25">
      <c r="A303" s="199" t="s">
        <v>928</v>
      </c>
      <c r="B303" s="199" t="s">
        <v>160</v>
      </c>
      <c r="C303" s="199" t="s">
        <v>124</v>
      </c>
      <c r="D303" s="200">
        <v>14.58</v>
      </c>
      <c r="E303" s="201">
        <v>0</v>
      </c>
      <c r="F303" s="196"/>
      <c r="G303" s="201">
        <v>0</v>
      </c>
      <c r="H303" s="196" t="s">
        <v>136</v>
      </c>
      <c r="I303" s="199" t="s">
        <v>255</v>
      </c>
    </row>
    <row r="304" spans="1:9" x14ac:dyDescent="0.25">
      <c r="A304" s="199" t="s">
        <v>929</v>
      </c>
      <c r="B304" s="199" t="s">
        <v>220</v>
      </c>
      <c r="C304" s="199" t="s">
        <v>150</v>
      </c>
      <c r="D304" s="200">
        <v>14.58</v>
      </c>
      <c r="E304" s="201">
        <v>2</v>
      </c>
      <c r="F304" s="196"/>
      <c r="G304" s="201">
        <v>1</v>
      </c>
      <c r="H304" s="196" t="s">
        <v>136</v>
      </c>
      <c r="I304" s="199"/>
    </row>
    <row r="305" spans="1:9" x14ac:dyDescent="0.25">
      <c r="A305" s="199" t="s">
        <v>930</v>
      </c>
      <c r="B305" s="199" t="s">
        <v>223</v>
      </c>
      <c r="C305" s="199" t="s">
        <v>150</v>
      </c>
      <c r="D305" s="200">
        <v>14.58</v>
      </c>
      <c r="E305" s="201">
        <v>0</v>
      </c>
      <c r="F305" s="196"/>
      <c r="G305" s="201">
        <v>0</v>
      </c>
      <c r="H305" s="196" t="s">
        <v>136</v>
      </c>
      <c r="I305" s="199" t="s">
        <v>255</v>
      </c>
    </row>
    <row r="306" spans="1:9" x14ac:dyDescent="0.25">
      <c r="A306" s="199" t="s">
        <v>931</v>
      </c>
      <c r="B306" s="199" t="s">
        <v>225</v>
      </c>
      <c r="C306" s="199" t="s">
        <v>150</v>
      </c>
      <c r="D306" s="200">
        <v>14.58</v>
      </c>
      <c r="E306" s="201">
        <v>0</v>
      </c>
      <c r="F306" s="196"/>
      <c r="G306" s="201">
        <v>0</v>
      </c>
      <c r="H306" s="196" t="s">
        <v>136</v>
      </c>
      <c r="I306" s="199" t="s">
        <v>255</v>
      </c>
    </row>
    <row r="307" spans="1:9" x14ac:dyDescent="0.25">
      <c r="A307" s="199" t="s">
        <v>932</v>
      </c>
      <c r="B307" s="199" t="s">
        <v>227</v>
      </c>
      <c r="C307" s="199" t="s">
        <v>150</v>
      </c>
      <c r="D307" s="200">
        <v>14.58</v>
      </c>
      <c r="E307" s="201">
        <v>2</v>
      </c>
      <c r="F307" s="196"/>
      <c r="G307" s="201">
        <v>2</v>
      </c>
      <c r="H307" s="196"/>
      <c r="I307" s="199" t="s">
        <v>99</v>
      </c>
    </row>
    <row r="308" spans="1:9" x14ac:dyDescent="0.25">
      <c r="A308" s="199" t="s">
        <v>933</v>
      </c>
      <c r="B308" s="199" t="s">
        <v>229</v>
      </c>
      <c r="C308" s="199" t="s">
        <v>150</v>
      </c>
      <c r="D308" s="200">
        <v>14.58</v>
      </c>
      <c r="E308" s="201">
        <v>2</v>
      </c>
      <c r="F308" s="196"/>
      <c r="G308" s="201">
        <v>1</v>
      </c>
      <c r="H308" s="196"/>
      <c r="I308" s="199" t="s">
        <v>99</v>
      </c>
    </row>
    <row r="309" spans="1:9" x14ac:dyDescent="0.25">
      <c r="A309" s="199" t="s">
        <v>934</v>
      </c>
      <c r="B309" s="199" t="s">
        <v>231</v>
      </c>
      <c r="C309" s="199" t="s">
        <v>150</v>
      </c>
      <c r="D309" s="200">
        <v>14.58</v>
      </c>
      <c r="E309" s="201">
        <v>2</v>
      </c>
      <c r="F309" s="196"/>
      <c r="G309" s="201">
        <v>0</v>
      </c>
      <c r="H309" s="196"/>
      <c r="I309" s="199" t="s">
        <v>99</v>
      </c>
    </row>
    <row r="310" spans="1:9" x14ac:dyDescent="0.25">
      <c r="A310" s="199" t="s">
        <v>935</v>
      </c>
      <c r="B310" s="199" t="s">
        <v>233</v>
      </c>
      <c r="C310" s="199" t="s">
        <v>150</v>
      </c>
      <c r="D310" s="200">
        <v>14.58</v>
      </c>
      <c r="E310" s="201">
        <v>2</v>
      </c>
      <c r="F310" s="196"/>
      <c r="G310" s="201">
        <v>0</v>
      </c>
      <c r="H310" s="196"/>
      <c r="I310" s="199" t="s">
        <v>99</v>
      </c>
    </row>
    <row r="311" spans="1:9" x14ac:dyDescent="0.25">
      <c r="A311" s="199" t="s">
        <v>936</v>
      </c>
      <c r="B311" s="199" t="s">
        <v>315</v>
      </c>
      <c r="C311" s="199" t="s">
        <v>150</v>
      </c>
      <c r="D311" s="200">
        <v>14.58</v>
      </c>
      <c r="E311" s="201">
        <v>2</v>
      </c>
      <c r="F311" s="196"/>
      <c r="G311" s="201">
        <v>2</v>
      </c>
      <c r="H311" s="196"/>
      <c r="I311" s="199" t="s">
        <v>99</v>
      </c>
    </row>
    <row r="312" spans="1:9" x14ac:dyDescent="0.25">
      <c r="A312" s="199" t="s">
        <v>937</v>
      </c>
      <c r="B312" s="199" t="s">
        <v>163</v>
      </c>
      <c r="C312" s="199" t="s">
        <v>124</v>
      </c>
      <c r="D312" s="200">
        <v>14.58</v>
      </c>
      <c r="E312" s="201">
        <v>0</v>
      </c>
      <c r="F312" s="196"/>
      <c r="G312" s="201">
        <v>0</v>
      </c>
      <c r="H312" s="196" t="s">
        <v>136</v>
      </c>
      <c r="I312" s="199" t="s">
        <v>255</v>
      </c>
    </row>
    <row r="313" spans="1:9" x14ac:dyDescent="0.25">
      <c r="A313" s="199" t="s">
        <v>938</v>
      </c>
      <c r="B313" s="199" t="s">
        <v>165</v>
      </c>
      <c r="C313" s="199" t="s">
        <v>124</v>
      </c>
      <c r="D313" s="200">
        <v>14.58</v>
      </c>
      <c r="E313" s="201">
        <v>2</v>
      </c>
      <c r="F313" s="196"/>
      <c r="G313" s="201">
        <v>1</v>
      </c>
      <c r="H313" s="196"/>
      <c r="I313" s="199" t="s">
        <v>99</v>
      </c>
    </row>
    <row r="314" spans="1:9" x14ac:dyDescent="0.25">
      <c r="A314" s="199" t="s">
        <v>939</v>
      </c>
      <c r="B314" s="199" t="s">
        <v>167</v>
      </c>
      <c r="C314" s="199" t="s">
        <v>124</v>
      </c>
      <c r="D314" s="200">
        <v>14.58</v>
      </c>
      <c r="E314" s="201">
        <v>2</v>
      </c>
      <c r="F314" s="196"/>
      <c r="G314" s="201">
        <v>1</v>
      </c>
      <c r="H314" s="196"/>
      <c r="I314" s="199" t="s">
        <v>99</v>
      </c>
    </row>
    <row r="315" spans="1:9" x14ac:dyDescent="0.25">
      <c r="A315" s="199" t="s">
        <v>940</v>
      </c>
      <c r="B315" s="199" t="s">
        <v>169</v>
      </c>
      <c r="C315" s="199" t="s">
        <v>124</v>
      </c>
      <c r="D315" s="200">
        <v>14.58</v>
      </c>
      <c r="E315" s="201">
        <v>2</v>
      </c>
      <c r="F315" s="196"/>
      <c r="G315" s="201">
        <v>1</v>
      </c>
      <c r="H315" s="196"/>
      <c r="I315" s="199" t="s">
        <v>99</v>
      </c>
    </row>
    <row r="316" spans="1:9" x14ac:dyDescent="0.25">
      <c r="A316" s="199" t="s">
        <v>941</v>
      </c>
      <c r="B316" s="199" t="s">
        <v>171</v>
      </c>
      <c r="C316" s="199" t="s">
        <v>124</v>
      </c>
      <c r="D316" s="200">
        <v>14.58</v>
      </c>
      <c r="E316" s="201">
        <v>2</v>
      </c>
      <c r="F316" s="196"/>
      <c r="G316" s="201">
        <v>2</v>
      </c>
      <c r="H316" s="196"/>
      <c r="I316" s="199" t="s">
        <v>99</v>
      </c>
    </row>
    <row r="317" spans="1:9" x14ac:dyDescent="0.25">
      <c r="A317" s="199" t="s">
        <v>942</v>
      </c>
      <c r="B317" s="199" t="s">
        <v>173</v>
      </c>
      <c r="C317" s="199" t="s">
        <v>124</v>
      </c>
      <c r="D317" s="200">
        <v>14.58</v>
      </c>
      <c r="E317" s="201">
        <v>2</v>
      </c>
      <c r="F317" s="196"/>
      <c r="G317" s="201">
        <v>1</v>
      </c>
      <c r="H317" s="196"/>
      <c r="I317" s="199" t="s">
        <v>99</v>
      </c>
    </row>
    <row r="318" spans="1:9" x14ac:dyDescent="0.25">
      <c r="A318" s="199" t="s">
        <v>943</v>
      </c>
      <c r="B318" s="199" t="s">
        <v>626</v>
      </c>
      <c r="C318" s="199" t="s">
        <v>124</v>
      </c>
      <c r="D318" s="200">
        <v>55.12</v>
      </c>
      <c r="E318" s="201">
        <v>0</v>
      </c>
      <c r="F318" s="196"/>
      <c r="G318" s="201">
        <v>0</v>
      </c>
      <c r="H318" s="196"/>
      <c r="I318" s="199" t="s">
        <v>944</v>
      </c>
    </row>
    <row r="319" spans="1:9" x14ac:dyDescent="0.25">
      <c r="A319" s="199" t="s">
        <v>945</v>
      </c>
      <c r="B319" s="199" t="s">
        <v>626</v>
      </c>
      <c r="C319" s="199" t="s">
        <v>124</v>
      </c>
      <c r="D319" s="200">
        <v>55.12</v>
      </c>
      <c r="E319" s="201">
        <v>0</v>
      </c>
      <c r="F319" s="196"/>
      <c r="G319" s="201">
        <v>0</v>
      </c>
      <c r="H319" s="196"/>
      <c r="I319" s="199" t="s">
        <v>944</v>
      </c>
    </row>
    <row r="320" spans="1:9" x14ac:dyDescent="0.25">
      <c r="A320" s="199"/>
      <c r="B320" s="199"/>
      <c r="C320" s="199"/>
      <c r="D320" s="200"/>
      <c r="E320" s="201"/>
      <c r="F320" s="196"/>
      <c r="G320" s="201"/>
      <c r="H320" s="196"/>
      <c r="I320" s="199"/>
    </row>
    <row r="321" spans="1:9" x14ac:dyDescent="0.25">
      <c r="A321" s="91" t="s">
        <v>2</v>
      </c>
      <c r="B321" s="1"/>
      <c r="C321" s="1"/>
      <c r="D321" s="163">
        <f>SUM(D284:D319)</f>
        <v>605.95999999999981</v>
      </c>
      <c r="E321" s="163">
        <f>SUM(E284:E319)</f>
        <v>56</v>
      </c>
      <c r="F321" s="1"/>
      <c r="G321" s="163">
        <f>SUM(G284:G319)</f>
        <v>34</v>
      </c>
      <c r="H321" s="196"/>
      <c r="I321" s="196">
        <v>34</v>
      </c>
    </row>
  </sheetData>
  <pageMargins left="0.7" right="0.7" top="0.78740157499999996" bottom="0.78740157499999996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2</vt:i4>
      </vt:variant>
    </vt:vector>
  </HeadingPairs>
  <TitlesOfParts>
    <vt:vector size="10" baseType="lpstr">
      <vt:lpstr>Deckblatt</vt:lpstr>
      <vt:lpstr>Kosten</vt:lpstr>
      <vt:lpstr>m²-Personen</vt:lpstr>
      <vt:lpstr>Kalkulation</vt:lpstr>
      <vt:lpstr>Kosten2020</vt:lpstr>
      <vt:lpstr>Kosten2019</vt:lpstr>
      <vt:lpstr>Mietwohnungen</vt:lpstr>
      <vt:lpstr>Größe-Personen</vt:lpstr>
      <vt:lpstr>Kalkulation!Druckbereich</vt:lpstr>
      <vt:lpstr>Kosten!Druckbereich</vt:lpstr>
    </vt:vector>
  </TitlesOfParts>
  <Company>Kommunal Agentur NRW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Appler, Nadine</dc:creator>
  <cp:lastModifiedBy>Beyer, Fabian</cp:lastModifiedBy>
  <cp:lastPrinted>2023-08-29T13:23:57Z</cp:lastPrinted>
  <dcterms:created xsi:type="dcterms:W3CDTF">2019-11-27T07:30:54Z</dcterms:created>
  <dcterms:modified xsi:type="dcterms:W3CDTF">2023-08-29T13:24:01Z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S_ÜbernahmeUser">
    <vt:lpwstr>MSCHNEIDER</vt:lpwstr>
  </property>
  <property fmtid="{D5CDD505-2E9C-101B-9397-08002B2CF9AE}" pid="3" name="OS_ÜbernahmeTime">
    <vt:lpwstr>2/28/2023 8:57:36 AM</vt:lpwstr>
  </property>
  <property fmtid="{D5CDD505-2E9C-101B-9397-08002B2CF9AE}" pid="4" name="OS_Übernahme">
    <vt:bool>true</vt:bool>
  </property>
  <property fmtid="{D5CDD505-2E9C-101B-9397-08002B2CF9AE}" pid="5" name="OS_AutoÜbernahme">
    <vt:bool>false</vt:bool>
  </property>
</Properties>
</file>